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3" activeTab="4"/>
  </bookViews>
  <sheets>
    <sheet name="plconsol" sheetId="1" r:id="rId1"/>
    <sheet name="depn" sheetId="2" r:id="rId2"/>
    <sheet name="report" sheetId="3" r:id="rId3"/>
    <sheet name="PL" sheetId="4" r:id="rId4"/>
    <sheet name="BS" sheetId="5" r:id="rId5"/>
    <sheet name="notes_draft" sheetId="6" state="hidden" r:id="rId6"/>
    <sheet name="notes" sheetId="7" r:id="rId7"/>
  </sheets>
  <definedNames>
    <definedName name="_xlnm.Print_Area" localSheetId="6">'notes'!$A$1:$G$116</definedName>
    <definedName name="_xlnm.Print_Titles" localSheetId="0">'plconsol'!$2:$8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sz val="8"/>
            <rFont val="Tahoma"/>
            <family val="0"/>
          </rPr>
          <t xml:space="preserve">CA 11
</t>
        </r>
      </text>
    </comment>
    <comment ref="L10" authorId="0">
      <text>
        <r>
          <rPr>
            <sz val="8"/>
            <rFont val="Tahoma"/>
            <family val="0"/>
          </rPr>
          <t xml:space="preserve">CA 10
</t>
        </r>
      </text>
    </comment>
  </commentList>
</comments>
</file>

<file path=xl/sharedStrings.xml><?xml version="1.0" encoding="utf-8"?>
<sst xmlns="http://schemas.openxmlformats.org/spreadsheetml/2006/main" count="611" uniqueCount="299">
  <si>
    <t>TAMADAM BONDED WAREHOUSE BERHAD</t>
  </si>
  <si>
    <t>CONSOLIDATED INCOME STATEMENT</t>
  </si>
  <si>
    <t>Individual Quarter</t>
  </si>
  <si>
    <t>Cummulative Quarter</t>
  </si>
  <si>
    <t xml:space="preserve">Current </t>
  </si>
  <si>
    <t>Preceding</t>
  </si>
  <si>
    <t xml:space="preserve">Year </t>
  </si>
  <si>
    <t>Corresponding</t>
  </si>
  <si>
    <t>Quarter</t>
  </si>
  <si>
    <t>Year</t>
  </si>
  <si>
    <t>To Date</t>
  </si>
  <si>
    <t>Period</t>
  </si>
  <si>
    <t>Current</t>
  </si>
  <si>
    <t>RM'000</t>
  </si>
  <si>
    <t>Turnover</t>
  </si>
  <si>
    <t>Investment Income</t>
  </si>
  <si>
    <t>Depreciation and amortisation</t>
  </si>
  <si>
    <t>Exceptional items</t>
  </si>
  <si>
    <t>Taxation</t>
  </si>
  <si>
    <t>CONSOLIDATED BALANCE SHEET</t>
  </si>
  <si>
    <t>As At End of</t>
  </si>
  <si>
    <t>As At Preceding</t>
  </si>
  <si>
    <t xml:space="preserve">Financial </t>
  </si>
  <si>
    <t>Year End</t>
  </si>
  <si>
    <t>Cash</t>
  </si>
  <si>
    <t>Reserves</t>
  </si>
  <si>
    <t>Others</t>
  </si>
  <si>
    <t>Net Tangible Assets per share (sen)</t>
  </si>
  <si>
    <t>(c)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</si>
  <si>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</si>
  <si>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</si>
  <si>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</si>
  <si>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</si>
  <si>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</si>
  <si>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</si>
  <si>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</si>
  <si>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</si>
  <si>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</si>
  <si>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</si>
  <si>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</si>
  <si>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(ii) Less minority interests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</si>
  <si>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</si>
  <si>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</si>
  <si>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</si>
  <si>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</si>
  <si>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deducting any provision for preference </t>
  </si>
  <si>
    <t>dividends, if any:-</t>
  </si>
  <si>
    <t>interests and extraordinary items</t>
  </si>
  <si>
    <t>l</t>
  </si>
  <si>
    <t>NOTES</t>
  </si>
  <si>
    <t>Accounting Policies</t>
  </si>
  <si>
    <t>Exceptional Items</t>
  </si>
  <si>
    <t>Quarter Ended</t>
  </si>
  <si>
    <t>Extraordinary Items</t>
  </si>
  <si>
    <t>There was no extraordinary item for the financial period under review.</t>
  </si>
  <si>
    <t>Quoted Securities</t>
  </si>
  <si>
    <t>Changes in the Composition of the Group</t>
  </si>
  <si>
    <t>Status of Corporate Proposals</t>
  </si>
  <si>
    <t>10</t>
  </si>
  <si>
    <t>11</t>
  </si>
  <si>
    <t>12</t>
  </si>
  <si>
    <t>Group Borrowings and Debt Securities</t>
  </si>
  <si>
    <t>Due within twelve months</t>
  </si>
  <si>
    <t>Secured term loans</t>
  </si>
  <si>
    <t>Unsecured term loan</t>
  </si>
  <si>
    <t>Secured Bank Overdrafts</t>
  </si>
  <si>
    <t>Unsecured Bank Overdrafts</t>
  </si>
  <si>
    <t>Due after twelve months</t>
  </si>
  <si>
    <t>Unsecured term loans</t>
  </si>
  <si>
    <t>13</t>
  </si>
  <si>
    <t>Contingent Liabilities</t>
  </si>
  <si>
    <t>14</t>
  </si>
  <si>
    <t>Off Balance Sheet Financial Instruments</t>
  </si>
  <si>
    <t>15</t>
  </si>
  <si>
    <t>Material Litigation</t>
  </si>
  <si>
    <t>16</t>
  </si>
  <si>
    <t>Segmental Reporting</t>
  </si>
  <si>
    <t>Profit/(Loss)</t>
  </si>
  <si>
    <t>Before</t>
  </si>
  <si>
    <t>Trading</t>
  </si>
  <si>
    <t>Insurance Agency</t>
  </si>
  <si>
    <t>The Group's business is located entirely in Malaysia.</t>
  </si>
  <si>
    <t>17</t>
  </si>
  <si>
    <t>18</t>
  </si>
  <si>
    <t>19</t>
  </si>
  <si>
    <t>Prospects for the Current Financial Year</t>
  </si>
  <si>
    <t>20</t>
  </si>
  <si>
    <t>21</t>
  </si>
  <si>
    <t>Dividend</t>
  </si>
  <si>
    <t>The accounts of the Group are prepared using the same accounting policies, methods of computation and</t>
  </si>
  <si>
    <t>Hire Purchase</t>
  </si>
  <si>
    <t>The Board of Directors is pleased to announce the following:</t>
  </si>
  <si>
    <t>All the above borrowings are denominated in Ringgit Malaysia.</t>
  </si>
  <si>
    <t xml:space="preserve">The Group does not have any financial instrument with off balance sheet risk as at the date of this </t>
  </si>
  <si>
    <t>announcement.</t>
  </si>
  <si>
    <t>There was no material litigation pending as at the date of this announcement.</t>
  </si>
  <si>
    <t>The Group does not have any contingent liabilities as at the date of the announcement.</t>
  </si>
  <si>
    <t>Assets</t>
  </si>
  <si>
    <t>Total</t>
  </si>
  <si>
    <t>There was no exceptional item for the financial period under review.</t>
  </si>
  <si>
    <t>Not Applicable.</t>
  </si>
  <si>
    <t>Warehousing, Freight Forwarding and Transportation</t>
  </si>
  <si>
    <t>There were no corporate proposals announced but not completed as at the date of this announcement.</t>
  </si>
  <si>
    <t>@   N/A</t>
  </si>
  <si>
    <t xml:space="preserve">     No of weighted ordinary shares in issue</t>
  </si>
  <si>
    <t xml:space="preserve">No interim dividend has been paid or declared by the Company for the financial quarter ended </t>
  </si>
  <si>
    <t xml:space="preserve">There were no transfers to or from deferred taxation and adjustments for under or over-provision in respect of </t>
  </si>
  <si>
    <t>prior year's corporate tax.</t>
  </si>
  <si>
    <t>Revenue</t>
  </si>
  <si>
    <t xml:space="preserve">Other Income </t>
  </si>
  <si>
    <t xml:space="preserve">Profit/(loss) before finance cost, depreciation  </t>
  </si>
  <si>
    <t>and amortisation, exceptional items, income tax,</t>
  </si>
  <si>
    <t>minority interest and extraordinary items</t>
  </si>
  <si>
    <t xml:space="preserve">Profit/(loss) before income tax, minority </t>
  </si>
  <si>
    <t>Share of profit and losses of associated</t>
  </si>
  <si>
    <t>companies</t>
  </si>
  <si>
    <t>Income tax</t>
  </si>
  <si>
    <t xml:space="preserve">(i)  Profit/(loss) after income tax before  </t>
  </si>
  <si>
    <t>Pre-acquisition profit/(loss), if applicable</t>
  </si>
  <si>
    <t>Net Profit/(loss) from ordinary activities</t>
  </si>
  <si>
    <t>attributable to members of the company</t>
  </si>
  <si>
    <t xml:space="preserve">Net Profit/(loss) attributable to members </t>
  </si>
  <si>
    <t>of the company</t>
  </si>
  <si>
    <t>(m)</t>
  </si>
  <si>
    <t xml:space="preserve">Earnings per share based on 2(m) above after </t>
  </si>
  <si>
    <t>(a)  Basic (sen) , based on the following:</t>
  </si>
  <si>
    <t>(b) Fully Diluted (sen)</t>
  </si>
  <si>
    <t>Investment property</t>
  </si>
  <si>
    <t>Property, plant and equipment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</si>
  <si>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</si>
  <si>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</si>
  <si>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</si>
  <si>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</si>
  <si>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</si>
  <si>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</si>
  <si>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</si>
  <si>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</si>
  <si>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>Others - Other debtors, deposits and prepayments</t>
  </si>
  <si>
    <t>Trade payables</t>
  </si>
  <si>
    <t>Other payables</t>
  </si>
  <si>
    <t>Short term borrowings</t>
  </si>
  <si>
    <t>Proposed dividend</t>
  </si>
  <si>
    <t>Others - Amount due to directors</t>
  </si>
  <si>
    <t>Provision for taxation</t>
  </si>
  <si>
    <t>Minority interests</t>
  </si>
  <si>
    <t>Net current assets or current liabilities</t>
  </si>
  <si>
    <t>Current liabilities</t>
  </si>
  <si>
    <t>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</si>
  <si>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</si>
  <si>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</si>
  <si>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</si>
  <si>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</si>
  <si>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</si>
  <si>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</si>
  <si>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</si>
  <si>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</si>
  <si>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Other long term liabilities</t>
  </si>
  <si>
    <t>Deferred taxation</t>
  </si>
  <si>
    <t>Sale of Unquoted Investments and/or properties</t>
  </si>
  <si>
    <t>There were no sales of unquoted investments and/or properties for the current financial year.</t>
  </si>
  <si>
    <t>Debt and Equity Securities</t>
  </si>
  <si>
    <t>Material changes in the profit before taxation for the quarter reported on as compared with the immediate</t>
  </si>
  <si>
    <t>preceding quarter.</t>
  </si>
  <si>
    <t>Review of performance</t>
  </si>
  <si>
    <t>Subsequent Material Event</t>
  </si>
  <si>
    <t>Seasonality and Cyclicality of Operation</t>
  </si>
  <si>
    <t>Finance Cost</t>
  </si>
  <si>
    <t>The Group's operations are not materially affected by seasonal or cyclical factors.</t>
  </si>
  <si>
    <t>The Group's segmental report for the current financial year to date is as follows:</t>
  </si>
  <si>
    <t>Variance from Forecast Profit</t>
  </si>
  <si>
    <t>Not applicable</t>
  </si>
  <si>
    <t xml:space="preserve">basis of consolidation as those used in the preparation of the most recent annual financial statement. </t>
  </si>
  <si>
    <t>The results of the Group for the year to date have not been affected by any form of changes in Group</t>
  </si>
  <si>
    <t>composition.</t>
  </si>
  <si>
    <t>There were no issuance and repayment of debt and equity securities, share buy backs, share held as</t>
  </si>
  <si>
    <t>treasury shares or resale of treasury shares for the current financial year.</t>
  </si>
  <si>
    <t>@  There is no dilution effect from:</t>
  </si>
  <si>
    <t xml:space="preserve">      a) 21,780,000 warrants issued on 5 January 2000</t>
  </si>
  <si>
    <t xml:space="preserve">      b) 2,631,000 Employees' Share Options issued on 5 August 2000</t>
  </si>
  <si>
    <t>There was no material subsequent event for the current quarter under review.</t>
  </si>
  <si>
    <t xml:space="preserve">      deducting minority interest</t>
  </si>
  <si>
    <t>There were no material changes in the profit before taxation for the quarter under review compared with the</t>
  </si>
  <si>
    <t>30/9/01</t>
  </si>
  <si>
    <t>30/9/00</t>
  </si>
  <si>
    <t xml:space="preserve">On 12 September 2001, vide the lease agreement between Majlis Perbandaran Seberang Perai and Tamadam </t>
  </si>
  <si>
    <t xml:space="preserve">The lower Group turnover for the quarter under review is mainly attributable to the closure of Group's trading </t>
  </si>
  <si>
    <t>improved compared to the preceding year</t>
  </si>
  <si>
    <t xml:space="preserve">Barring unforeseen circumstances, the performance of the Group for the current financial year is expected to be </t>
  </si>
  <si>
    <t>Corresp</t>
  </si>
  <si>
    <t>Indiv Qtr</t>
  </si>
  <si>
    <t>Cum Qtr</t>
  </si>
  <si>
    <t>31 December 2001.</t>
  </si>
  <si>
    <t>turnover of RM20,000 and a loss of RM40,000.</t>
  </si>
  <si>
    <t>The Group's borrowings as at 31 December 2001 are as follows:</t>
  </si>
  <si>
    <t>31/12/2001</t>
  </si>
  <si>
    <t xml:space="preserve">improved performance by the Group.  </t>
  </si>
  <si>
    <t>Warehouse Direct Sdn Bhd, a fully owned subsidiary of Tamadam Bonded Warehouse Bhd, the Penang</t>
  </si>
  <si>
    <t>property lease was extended for a further thirty (30) years commencing from 23 January 2002.</t>
  </si>
  <si>
    <t>Turnover from the logistics segment for the quarter under review improved by about 7.2% to RM3.85 million from</t>
  </si>
  <si>
    <t>RM3.59 million achieved in the corresponding quarter in the preceding year. Higher warehouse occupancy and</t>
  </si>
  <si>
    <t>lower amortisation charge in respect of the leasehold property in Penang are the other contributing factors to the</t>
  </si>
  <si>
    <t>The Group pre-tax loss in 2001 has declined by RM1.456 million to RM4.055 million from the previous year pre-tax</t>
  </si>
  <si>
    <t>quarter. The logistics segment continued to show further improvement in the quarter with a 36.9% increase</t>
  </si>
  <si>
    <t>ii)</t>
  </si>
  <si>
    <t>iii)</t>
  </si>
  <si>
    <t>iv)</t>
  </si>
  <si>
    <t>v)</t>
  </si>
  <si>
    <t xml:space="preserve">vi) </t>
  </si>
  <si>
    <t>vii)</t>
  </si>
  <si>
    <t>viii)</t>
  </si>
  <si>
    <t>amortisation, exceptional and extraordinary items, income tax and minority interests, as compared to the</t>
  </si>
  <si>
    <t>i)</t>
  </si>
  <si>
    <t>The pre-tax loss incurred by the logistics division has reduced to RM3.692 million in the financial year under</t>
  </si>
  <si>
    <t>Group turnover in 2001 has declined by 0.75% or RM116,000 to RM15.343 million against the preceding year's</t>
  </si>
  <si>
    <t>turnover ofRM15.459 million. The turnover for the logistics division in 2001 has improved by RM1.468 million to</t>
  </si>
  <si>
    <t>RM14.279 million from RM12.811million in 2000 , whereas the turnover for the trading division in 2001 has</t>
  </si>
  <si>
    <t xml:space="preserve">declined by RM1.584 million to RM984,000 from RM2.568mllion in 2000. </t>
  </si>
  <si>
    <t>Group turnover for the financial quarter under review declined by 6% to RM3.934 million compared with the turnover of</t>
  </si>
  <si>
    <t>RM4.203 million achieved in the corresponding quarter for year 2000. Group turnover in 2001 declined by 0.75% or</t>
  </si>
  <si>
    <t>RM116,000 to RM15.343 million against the previous year's turnover of RM15.459 million. Turnover for thelogistics</t>
  </si>
  <si>
    <t>division in 2001 improved by RM1.468 million to RM14.279 million from RM12.811 million recorded in year 2000.</t>
  </si>
  <si>
    <t>Turnover for the trading division in 2001 declined by RM1.584 million to RM984,000 from RM2.58 million in 2000 due to</t>
  </si>
  <si>
    <t>the closure of its trading division.</t>
  </si>
  <si>
    <t>rate in respect of the leasehold land improvements and buildings owned by a subsidiary, following the extension of the lease</t>
  </si>
  <si>
    <t>for the year by RM2 million.</t>
  </si>
  <si>
    <t>loss of RM5.511 million due to the closure of  its loss-making trading division and improved warehouse occupancy</t>
  </si>
  <si>
    <t>review from the loss of  RM4.641 million recorded in  the previous year. The pre-tax loss in the trading division</t>
  </si>
  <si>
    <t>has also recorded a loss of RM374,000 down by RM507,000 from the loss of RM881,000 in the previous year.</t>
  </si>
  <si>
    <t>Group turnover for the financial quarter under review declined by 6% to RM3.934 million compared with</t>
  </si>
  <si>
    <t>turnover of RM4.203 million achieved in the corresponding quarter in 2000. For the same period, however, Group</t>
  </si>
  <si>
    <t>pre-tax loss increased to RM617,000 from the profit of RM61,000 recorded in the corresponding quarter in the</t>
  </si>
  <si>
    <t>preceding year. The profit reported in the preceding quarter is due to the change in amortisation rate in respect of</t>
  </si>
  <si>
    <t>the leasehold land improvements and buildings owned by a subsidiary, following the extension of the lease by a</t>
  </si>
  <si>
    <t>further thirty (30) years from the date of expiry of the current lease, resulting in the adjustment of the amortisation</t>
  </si>
  <si>
    <t>charge for the year of  RM2 million</t>
  </si>
  <si>
    <t>division during the quarter.  This division registered turnover of RM696,000 and a loss of RM195,000</t>
  </si>
  <si>
    <t xml:space="preserve">during the corresponding quarter in the preceding year.  For the quarter under review, this division registered </t>
  </si>
  <si>
    <t>The Group pre-tax loss for the quarter under review has increased to RM785,000 from the profit of RM61,000 in the</t>
  </si>
  <si>
    <t>corresponding quarter of the preceding year. The profit reported in the preceding quarter is due to the change in amortisation</t>
  </si>
  <si>
    <t>by a further thirty (30) years from the date of expiry of the current lease, resulting in the reduction of the amortisation charge</t>
  </si>
  <si>
    <t>Prepared by: Stephen Ding</t>
  </si>
  <si>
    <t>Quarterly Report on unaudited results of the Group for the 1st quarter ended 31 March 2002.</t>
  </si>
  <si>
    <t>31/3/2002</t>
  </si>
  <si>
    <t>31/3/2001</t>
  </si>
  <si>
    <t>Unaudited financial results for the quarter ended 31/3/2002</t>
  </si>
  <si>
    <t>24th Audit Committee on 29/5/2002</t>
  </si>
  <si>
    <t>The Group recorded a turnover of RM4.835 million for the quarter ended 31 March 2002 compared with</t>
  </si>
  <si>
    <t xml:space="preserve">RM901,000 or 23%. </t>
  </si>
  <si>
    <t>The Group's turnover increased by 23% in the March quarter compared to the preceding December</t>
  </si>
  <si>
    <t xml:space="preserve">Barring unforeseen circumstances, the performance of the Group for the current financial year is expected to </t>
  </si>
  <si>
    <t>from related services rendered.</t>
  </si>
  <si>
    <t>in the immediate preceding quarter. This is  due to improved warehouse occupancy and better contributions</t>
  </si>
  <si>
    <t>The improved performance is due to higher contributions from the logistics segment arising from better</t>
  </si>
  <si>
    <t>warehouse occupancy and related services rendered.</t>
  </si>
  <si>
    <t>31 March 2002.</t>
  </si>
  <si>
    <t>The Group's borrowings as at 31 March 2002 are as follows:</t>
  </si>
  <si>
    <t xml:space="preserve"> </t>
  </si>
  <si>
    <t>UNAUDITED CONSOLIDATED PROFIT AND LOSS ACCOUNT FOR THE 3 MONTHS ENDED 31/3/2002</t>
  </si>
  <si>
    <t>TBW</t>
  </si>
  <si>
    <t>TWHD</t>
  </si>
  <si>
    <t>TISB</t>
  </si>
  <si>
    <t xml:space="preserve">CREST </t>
  </si>
  <si>
    <t>18.all</t>
  </si>
  <si>
    <t>LOGISTICS</t>
  </si>
  <si>
    <t>CONSOLIDATION ADJUSTMENTS</t>
  </si>
  <si>
    <t>GROUP</t>
  </si>
  <si>
    <t>DR</t>
  </si>
  <si>
    <t>CR</t>
  </si>
  <si>
    <t>RM</t>
  </si>
  <si>
    <t>DEPRECIATION</t>
  </si>
  <si>
    <t>FINANCE COST (excl holding co)</t>
  </si>
  <si>
    <t>tranport</t>
  </si>
  <si>
    <t>PK</t>
  </si>
  <si>
    <t>MM</t>
  </si>
  <si>
    <t>Depot</t>
  </si>
  <si>
    <t>Admin</t>
  </si>
  <si>
    <t xml:space="preserve">The pretax profit reported for the current quarter is RM5,000 compared with the pretax loss of RM835,000 </t>
  </si>
  <si>
    <t>compared with the pretax loss of RM1.189 million in the corresponding quarter in 2001.</t>
  </si>
  <si>
    <t>million recorded in the corresponding quarter in 2001. The group profit before tax recorded a profit of RM5,000</t>
  </si>
  <si>
    <t xml:space="preserve">RM3.934 million achieved in the corresponding quarter in the preceding year, representing an increase of </t>
  </si>
  <si>
    <t xml:space="preserve">in turnover. </t>
  </si>
  <si>
    <t>The Group posted an operating profit of RM1.847 million for the quarter before finance cost, depreciation and</t>
  </si>
  <si>
    <t>profit of RM617,000  recorded in the corresponding quarter in the preceding year, representing an increase of</t>
  </si>
  <si>
    <t xml:space="preserve">RM1,230,000 or 200 %. </t>
  </si>
  <si>
    <t>Finance cost for the quarter was RM784,000 as compared to the RM803,000 in the corresponding quarter</t>
  </si>
  <si>
    <t>For the quarter under review, depreciation and amortisation was RM947,000 an increase of 64,000 or 7%</t>
  </si>
  <si>
    <t xml:space="preserve">taxation was RM116,000 compared to the loss of RM1.069 million in the corresponding quarter in the preceding year . </t>
  </si>
  <si>
    <t xml:space="preserve">The Group's operating loss for the current quarter after finance cost, depreciation and amortisation but before </t>
  </si>
  <si>
    <t>The Group posted a net profit before tax of RM5,000 which includes the share of loss in the associated</t>
  </si>
  <si>
    <t>company of RM111,000 for the quarter under review.</t>
  </si>
  <si>
    <t>Shareholders' funds increased from RM37.273 million in December 2001 to RM37.278 million as at 31 March</t>
  </si>
  <si>
    <t>2002. NTA per share as at 31 March 2002 remained at  71 sen</t>
  </si>
  <si>
    <t>in the preceding year, representing a decrease of RM19,000 or 2.3%. This is due to decrease in BLR from 6.8%</t>
  </si>
  <si>
    <t>to 6.4 %</t>
  </si>
  <si>
    <t xml:space="preserve">compared to the corresponding quarter in the preceding year.This is due to the purchase of pallets and a </t>
  </si>
  <si>
    <t>company vehicle.</t>
  </si>
  <si>
    <t>This is due to improvement in warehouse occupancy/transportation/handling revenue for the first quarter</t>
  </si>
  <si>
    <t>Group turnover for the current quarter under review has increased by 27% to RM4.835 million from RM3.806</t>
  </si>
  <si>
    <t>improve compared to the preceding year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</si>
</sst>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#,##0.0_);\(#,##0.0\)"/>
    <numFmt numFmtId="181" formatCode="#,##0.0_);[Red]\(#,##0.0\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9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9" fontId="1" fillId="0" borderId="3" xfId="15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79" fontId="1" fillId="0" borderId="4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9" fontId="1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179" fontId="1" fillId="0" borderId="0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79" fontId="1" fillId="0" borderId="13" xfId="15" applyNumberFormat="1" applyFont="1" applyBorder="1" applyAlignment="1">
      <alignment horizontal="center"/>
    </xf>
    <xf numFmtId="179" fontId="1" fillId="0" borderId="13" xfId="15" applyNumberFormat="1" applyFont="1" applyBorder="1" applyAlignment="1">
      <alignment/>
    </xf>
    <xf numFmtId="0" fontId="2" fillId="0" borderId="0" xfId="0" applyFont="1" applyAlignment="1">
      <alignment horizontal="left"/>
    </xf>
    <xf numFmtId="43" fontId="1" fillId="0" borderId="4" xfId="15" applyFont="1" applyBorder="1" applyAlignment="1">
      <alignment horizontal="center"/>
    </xf>
    <xf numFmtId="179" fontId="1" fillId="0" borderId="4" xfId="15" applyNumberFormat="1" applyFont="1" applyBorder="1" applyAlignment="1">
      <alignment horizontal="center"/>
    </xf>
    <xf numFmtId="179" fontId="1" fillId="0" borderId="0" xfId="15" applyNumberFormat="1" applyFont="1" applyBorder="1" applyAlignment="1">
      <alignment horizontal="center"/>
    </xf>
    <xf numFmtId="179" fontId="1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9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79" fontId="4" fillId="0" borderId="2" xfId="15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179" fontId="4" fillId="0" borderId="14" xfId="15" applyNumberFormat="1" applyFont="1" applyBorder="1" applyAlignment="1">
      <alignment/>
    </xf>
    <xf numFmtId="179" fontId="4" fillId="0" borderId="15" xfId="15" applyNumberFormat="1" applyFont="1" applyBorder="1" applyAlignment="1">
      <alignment/>
    </xf>
    <xf numFmtId="179" fontId="4" fillId="0" borderId="3" xfId="15" applyNumberFormat="1" applyFont="1" applyBorder="1" applyAlignment="1">
      <alignment/>
    </xf>
    <xf numFmtId="179" fontId="4" fillId="0" borderId="4" xfId="15" applyNumberFormat="1" applyFont="1" applyBorder="1" applyAlignment="1">
      <alignment/>
    </xf>
    <xf numFmtId="0" fontId="1" fillId="0" borderId="0" xfId="0" applyFont="1" applyAlignment="1" quotePrefix="1">
      <alignment/>
    </xf>
    <xf numFmtId="179" fontId="1" fillId="0" borderId="13" xfId="15" applyNumberFormat="1" applyFont="1" applyBorder="1" applyAlignment="1" quotePrefix="1">
      <alignment horizontal="center"/>
    </xf>
    <xf numFmtId="43" fontId="1" fillId="0" borderId="0" xfId="15" applyFont="1" applyAlignment="1">
      <alignment horizontal="center"/>
    </xf>
    <xf numFmtId="15" fontId="1" fillId="0" borderId="0" xfId="0" applyNumberFormat="1" applyFont="1" applyAlignment="1" quotePrefix="1">
      <alignment/>
    </xf>
    <xf numFmtId="180" fontId="1" fillId="0" borderId="13" xfId="15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9" fontId="1" fillId="0" borderId="0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179" fontId="1" fillId="0" borderId="4" xfId="15" applyNumberFormat="1" applyFont="1" applyFill="1" applyBorder="1" applyAlignment="1">
      <alignment/>
    </xf>
    <xf numFmtId="179" fontId="1" fillId="0" borderId="4" xfId="15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3" fontId="0" fillId="0" borderId="0" xfId="0" applyNumberFormat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4" xfId="15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3" fontId="4" fillId="0" borderId="13" xfId="15" applyNumberFormat="1" applyFont="1" applyBorder="1" applyAlignment="1">
      <alignment horizontal="right"/>
    </xf>
    <xf numFmtId="14" fontId="3" fillId="0" borderId="16" xfId="0" applyNumberFormat="1" applyFont="1" applyBorder="1" applyAlignment="1" quotePrefix="1">
      <alignment horizontal="center"/>
    </xf>
    <xf numFmtId="14" fontId="3" fillId="0" borderId="0" xfId="0" applyNumberFormat="1" applyFont="1" applyBorder="1" applyAlignment="1" quotePrefix="1">
      <alignment horizontal="center"/>
    </xf>
    <xf numFmtId="14" fontId="3" fillId="0" borderId="1" xfId="0" applyNumberFormat="1" applyFont="1" applyBorder="1" applyAlignment="1" quotePrefix="1">
      <alignment horizontal="center"/>
    </xf>
    <xf numFmtId="14" fontId="3" fillId="0" borderId="17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179" fontId="1" fillId="0" borderId="3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4" fontId="3" fillId="0" borderId="18" xfId="0" applyNumberFormat="1" applyFont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4" xfId="15" applyFont="1" applyFill="1" applyBorder="1" applyAlignment="1">
      <alignment horizontal="center"/>
    </xf>
    <xf numFmtId="179" fontId="1" fillId="0" borderId="5" xfId="15" applyNumberFormat="1" applyFont="1" applyFill="1" applyBorder="1" applyAlignment="1">
      <alignment/>
    </xf>
    <xf numFmtId="179" fontId="1" fillId="0" borderId="13" xfId="15" applyNumberFormat="1" applyFont="1" applyFill="1" applyBorder="1" applyAlignment="1">
      <alignment horizontal="center"/>
    </xf>
    <xf numFmtId="179" fontId="1" fillId="0" borderId="13" xfId="15" applyNumberFormat="1" applyFont="1" applyFill="1" applyBorder="1" applyAlignment="1" quotePrefix="1">
      <alignment horizontal="center"/>
    </xf>
    <xf numFmtId="0" fontId="1" fillId="0" borderId="0" xfId="0" applyFont="1" applyFill="1" applyAlignment="1">
      <alignment horizontal="center"/>
    </xf>
    <xf numFmtId="3" fontId="1" fillId="0" borderId="3" xfId="15" applyNumberFormat="1" applyFont="1" applyBorder="1" applyAlignment="1">
      <alignment horizontal="right"/>
    </xf>
    <xf numFmtId="40" fontId="1" fillId="0" borderId="13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3" fontId="8" fillId="0" borderId="0" xfId="15" applyFont="1" applyAlignment="1">
      <alignment/>
    </xf>
    <xf numFmtId="179" fontId="7" fillId="0" borderId="0" xfId="15" applyNumberFormat="1" applyFont="1" applyAlignment="1">
      <alignment/>
    </xf>
    <xf numFmtId="179" fontId="8" fillId="0" borderId="0" xfId="15" applyNumberFormat="1" applyFont="1" applyAlignment="1">
      <alignment/>
    </xf>
    <xf numFmtId="0" fontId="9" fillId="0" borderId="0" xfId="0" applyFont="1" applyAlignment="1">
      <alignment/>
    </xf>
    <xf numFmtId="179" fontId="9" fillId="0" borderId="0" xfId="15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34" xfId="0" applyNumberFormat="1" applyFont="1" applyBorder="1" applyAlignment="1">
      <alignment/>
    </xf>
    <xf numFmtId="0" fontId="0" fillId="2" borderId="0" xfId="0" applyFill="1" applyAlignment="1">
      <alignment/>
    </xf>
    <xf numFmtId="179" fontId="1" fillId="0" borderId="13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7"/>
  <sheetViews>
    <sheetView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35.7109375" style="0" customWidth="1"/>
    <col min="4" max="11" width="9.8515625" style="0" customWidth="1"/>
    <col min="12" max="15" width="9.8515625" style="0" hidden="1" customWidth="1"/>
    <col min="16" max="17" width="10.7109375" style="0" hidden="1" customWidth="1"/>
    <col min="18" max="19" width="9.8515625" style="0" hidden="1" customWidth="1"/>
    <col min="20" max="20" width="0" style="0" hidden="1" customWidth="1"/>
  </cols>
  <sheetData>
    <row r="1" ht="13.5" thickBot="1"/>
    <row r="2" spans="1:19" ht="12.75">
      <c r="A2" s="1"/>
      <c r="B2" s="3"/>
      <c r="C2" s="1"/>
      <c r="D2" s="137" t="s">
        <v>189</v>
      </c>
      <c r="E2" s="138"/>
      <c r="F2" s="138" t="s">
        <v>190</v>
      </c>
      <c r="G2" s="139"/>
      <c r="H2" s="137" t="s">
        <v>189</v>
      </c>
      <c r="I2" s="138"/>
      <c r="J2" s="138" t="s">
        <v>190</v>
      </c>
      <c r="K2" s="139"/>
      <c r="L2" s="137" t="s">
        <v>189</v>
      </c>
      <c r="M2" s="138"/>
      <c r="N2" s="138" t="s">
        <v>190</v>
      </c>
      <c r="O2" s="139"/>
      <c r="P2" s="137" t="s">
        <v>189</v>
      </c>
      <c r="Q2" s="138"/>
      <c r="R2" s="138" t="s">
        <v>190</v>
      </c>
      <c r="S2" s="139"/>
    </row>
    <row r="3" spans="1:19" ht="12.75">
      <c r="A3" s="1"/>
      <c r="B3" s="3"/>
      <c r="C3" s="1"/>
      <c r="D3" s="16" t="s">
        <v>12</v>
      </c>
      <c r="E3" s="6" t="s">
        <v>5</v>
      </c>
      <c r="F3" s="6" t="s">
        <v>4</v>
      </c>
      <c r="G3" s="17" t="s">
        <v>5</v>
      </c>
      <c r="H3" s="16" t="s">
        <v>12</v>
      </c>
      <c r="I3" s="6" t="s">
        <v>5</v>
      </c>
      <c r="J3" s="6" t="s">
        <v>4</v>
      </c>
      <c r="K3" s="17" t="s">
        <v>5</v>
      </c>
      <c r="L3" s="16" t="s">
        <v>12</v>
      </c>
      <c r="M3" s="6" t="s">
        <v>5</v>
      </c>
      <c r="N3" s="6" t="s">
        <v>4</v>
      </c>
      <c r="O3" s="17" t="s">
        <v>5</v>
      </c>
      <c r="P3" s="16" t="s">
        <v>12</v>
      </c>
      <c r="Q3" s="6" t="s">
        <v>5</v>
      </c>
      <c r="R3" s="6" t="s">
        <v>4</v>
      </c>
      <c r="S3" s="17" t="s">
        <v>5</v>
      </c>
    </row>
    <row r="4" spans="1:19" ht="12.75">
      <c r="A4" s="1"/>
      <c r="B4" s="3"/>
      <c r="C4" s="1"/>
      <c r="D4" s="18" t="s">
        <v>9</v>
      </c>
      <c r="E4" s="5" t="s">
        <v>6</v>
      </c>
      <c r="F4" s="5" t="s">
        <v>9</v>
      </c>
      <c r="G4" s="19" t="s">
        <v>9</v>
      </c>
      <c r="H4" s="18" t="s">
        <v>9</v>
      </c>
      <c r="I4" s="5" t="s">
        <v>6</v>
      </c>
      <c r="J4" s="5" t="s">
        <v>9</v>
      </c>
      <c r="K4" s="19" t="s">
        <v>9</v>
      </c>
      <c r="L4" s="18" t="s">
        <v>9</v>
      </c>
      <c r="M4" s="5" t="s">
        <v>6</v>
      </c>
      <c r="N4" s="5" t="s">
        <v>9</v>
      </c>
      <c r="O4" s="19" t="s">
        <v>9</v>
      </c>
      <c r="P4" s="18" t="s">
        <v>9</v>
      </c>
      <c r="Q4" s="5" t="s">
        <v>6</v>
      </c>
      <c r="R4" s="5" t="s">
        <v>9</v>
      </c>
      <c r="S4" s="19" t="s">
        <v>9</v>
      </c>
    </row>
    <row r="5" spans="1:19" ht="12.75">
      <c r="A5" s="1"/>
      <c r="B5" s="3"/>
      <c r="C5" s="1"/>
      <c r="D5" s="18" t="s">
        <v>8</v>
      </c>
      <c r="E5" s="5" t="s">
        <v>188</v>
      </c>
      <c r="F5" s="5" t="s">
        <v>10</v>
      </c>
      <c r="G5" s="5" t="s">
        <v>188</v>
      </c>
      <c r="H5" s="18" t="s">
        <v>8</v>
      </c>
      <c r="I5" s="5" t="s">
        <v>188</v>
      </c>
      <c r="J5" s="5" t="s">
        <v>10</v>
      </c>
      <c r="K5" s="5" t="s">
        <v>188</v>
      </c>
      <c r="L5" s="18" t="s">
        <v>8</v>
      </c>
      <c r="M5" s="5" t="s">
        <v>188</v>
      </c>
      <c r="N5" s="5" t="s">
        <v>10</v>
      </c>
      <c r="O5" s="5" t="s">
        <v>188</v>
      </c>
      <c r="P5" s="18" t="s">
        <v>8</v>
      </c>
      <c r="Q5" s="5" t="s">
        <v>188</v>
      </c>
      <c r="R5" s="5" t="s">
        <v>10</v>
      </c>
      <c r="S5" s="5" t="s">
        <v>188</v>
      </c>
    </row>
    <row r="6" spans="1:19" ht="12.75">
      <c r="A6" s="1"/>
      <c r="B6" s="3"/>
      <c r="C6" s="1"/>
      <c r="D6" s="18"/>
      <c r="E6" s="5" t="s">
        <v>8</v>
      </c>
      <c r="F6" s="5"/>
      <c r="G6" s="19" t="s">
        <v>11</v>
      </c>
      <c r="H6" s="18"/>
      <c r="I6" s="5" t="s">
        <v>8</v>
      </c>
      <c r="J6" s="5"/>
      <c r="K6" s="19" t="s">
        <v>11</v>
      </c>
      <c r="L6" s="18"/>
      <c r="M6" s="5" t="s">
        <v>8</v>
      </c>
      <c r="N6" s="5"/>
      <c r="O6" s="19" t="s">
        <v>11</v>
      </c>
      <c r="P6" s="18"/>
      <c r="Q6" s="5" t="s">
        <v>8</v>
      </c>
      <c r="R6" s="5"/>
      <c r="S6" s="19" t="s">
        <v>11</v>
      </c>
    </row>
    <row r="7" spans="1:19" ht="12.75">
      <c r="A7" s="1"/>
      <c r="B7" s="3"/>
      <c r="C7" s="1"/>
      <c r="D7" s="52">
        <v>37256</v>
      </c>
      <c r="E7" s="53">
        <v>36891</v>
      </c>
      <c r="F7" s="53">
        <v>37256</v>
      </c>
      <c r="G7" s="53">
        <v>36891</v>
      </c>
      <c r="H7" s="18" t="s">
        <v>182</v>
      </c>
      <c r="I7" s="5" t="s">
        <v>183</v>
      </c>
      <c r="J7" s="5" t="s">
        <v>182</v>
      </c>
      <c r="K7" s="19" t="s">
        <v>183</v>
      </c>
      <c r="L7" s="52">
        <v>37072</v>
      </c>
      <c r="M7" s="53">
        <v>36707</v>
      </c>
      <c r="N7" s="53">
        <v>37072</v>
      </c>
      <c r="O7" s="54">
        <v>36707</v>
      </c>
      <c r="P7" s="52">
        <v>36981</v>
      </c>
      <c r="Q7" s="53">
        <v>36616</v>
      </c>
      <c r="R7" s="53">
        <v>36981</v>
      </c>
      <c r="S7" s="54">
        <v>36616</v>
      </c>
    </row>
    <row r="8" spans="1:19" ht="13.5" thickBot="1">
      <c r="A8" s="1"/>
      <c r="B8" s="3"/>
      <c r="C8" s="1"/>
      <c r="D8" s="20" t="s">
        <v>13</v>
      </c>
      <c r="E8" s="21" t="s">
        <v>13</v>
      </c>
      <c r="F8" s="21" t="s">
        <v>13</v>
      </c>
      <c r="G8" s="22" t="s">
        <v>13</v>
      </c>
      <c r="H8" s="20" t="s">
        <v>13</v>
      </c>
      <c r="I8" s="21" t="s">
        <v>13</v>
      </c>
      <c r="J8" s="21" t="s">
        <v>13</v>
      </c>
      <c r="K8" s="22" t="s">
        <v>13</v>
      </c>
      <c r="L8" s="20" t="s">
        <v>13</v>
      </c>
      <c r="M8" s="21" t="s">
        <v>13</v>
      </c>
      <c r="N8" s="21" t="s">
        <v>13</v>
      </c>
      <c r="O8" s="22" t="s">
        <v>13</v>
      </c>
      <c r="P8" s="20" t="s">
        <v>13</v>
      </c>
      <c r="Q8" s="21" t="s">
        <v>13</v>
      </c>
      <c r="R8" s="21" t="s">
        <v>13</v>
      </c>
      <c r="S8" s="22" t="s">
        <v>13</v>
      </c>
    </row>
    <row r="9" spans="1:19" ht="12.75">
      <c r="A9" s="1"/>
      <c r="B9" s="3"/>
      <c r="C9" s="1"/>
      <c r="D9" s="1"/>
      <c r="E9" s="1"/>
      <c r="F9" s="1"/>
      <c r="G9" s="1"/>
      <c r="H9" s="14"/>
      <c r="I9" s="14"/>
      <c r="J9" s="14"/>
      <c r="K9" s="14"/>
      <c r="L9" s="55"/>
      <c r="M9" s="55"/>
      <c r="N9" s="55"/>
      <c r="O9" s="55"/>
      <c r="P9" s="55"/>
      <c r="Q9" s="55"/>
      <c r="R9" s="55"/>
      <c r="S9" s="55"/>
    </row>
    <row r="10" spans="1:19" ht="12.75">
      <c r="A10" s="1">
        <v>1</v>
      </c>
      <c r="B10" s="3" t="s">
        <v>29</v>
      </c>
      <c r="C10" s="1" t="s">
        <v>108</v>
      </c>
      <c r="D10" s="66">
        <f>+F10-J10</f>
        <v>3934</v>
      </c>
      <c r="E10" s="66">
        <f>+G10-K10</f>
        <v>4203</v>
      </c>
      <c r="F10" s="66">
        <v>15343</v>
      </c>
      <c r="G10" s="66">
        <v>15459</v>
      </c>
      <c r="H10" s="12">
        <v>3620</v>
      </c>
      <c r="I10" s="30">
        <v>4527</v>
      </c>
      <c r="J10" s="12">
        <v>11409</v>
      </c>
      <c r="K10" s="30">
        <v>11256</v>
      </c>
      <c r="L10" s="12">
        <v>3983</v>
      </c>
      <c r="M10" s="30">
        <v>3689</v>
      </c>
      <c r="N10" s="12">
        <v>7789</v>
      </c>
      <c r="O10" s="30">
        <v>6729</v>
      </c>
      <c r="P10" s="61">
        <v>3806</v>
      </c>
      <c r="Q10" s="62">
        <v>3040</v>
      </c>
      <c r="R10" s="61">
        <v>3806</v>
      </c>
      <c r="S10" s="62">
        <v>3040</v>
      </c>
    </row>
    <row r="11" spans="1:15" ht="12.75">
      <c r="A11" s="1"/>
      <c r="B11" s="3"/>
      <c r="C11" s="1"/>
      <c r="D11" s="67"/>
      <c r="E11" s="67"/>
      <c r="F11" s="67"/>
      <c r="G11" s="67"/>
      <c r="H11" s="13"/>
      <c r="I11" s="14"/>
      <c r="J11" s="13"/>
      <c r="K11" s="14"/>
      <c r="L11" s="13"/>
      <c r="M11" s="14"/>
      <c r="N11" s="13"/>
      <c r="O11" s="14"/>
    </row>
    <row r="12" spans="1:19" ht="12.75">
      <c r="A12" s="1"/>
      <c r="B12" s="3" t="s">
        <v>30</v>
      </c>
      <c r="C12" s="1" t="s">
        <v>15</v>
      </c>
      <c r="D12" s="68">
        <v>0</v>
      </c>
      <c r="E12" s="68">
        <v>0</v>
      </c>
      <c r="F12" s="68">
        <v>0</v>
      </c>
      <c r="G12" s="68">
        <v>0</v>
      </c>
      <c r="H12" s="12">
        <v>0</v>
      </c>
      <c r="I12" s="29">
        <v>0</v>
      </c>
      <c r="J12" s="12">
        <v>0</v>
      </c>
      <c r="K12" s="29">
        <v>0</v>
      </c>
      <c r="L12" s="12">
        <v>0</v>
      </c>
      <c r="M12" s="29">
        <v>0</v>
      </c>
      <c r="N12" s="12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5" ht="12.75">
      <c r="A13" s="1"/>
      <c r="B13" s="3"/>
      <c r="C13" s="1"/>
      <c r="D13" s="67"/>
      <c r="E13" s="67"/>
      <c r="F13" s="67"/>
      <c r="G13" s="67"/>
      <c r="H13" s="13"/>
      <c r="I13" s="14"/>
      <c r="J13" s="13"/>
      <c r="K13" s="14"/>
      <c r="L13" s="13"/>
      <c r="M13" s="14"/>
      <c r="N13" s="13"/>
      <c r="O13" s="14"/>
    </row>
    <row r="14" spans="1:19" ht="12.75">
      <c r="A14" s="1"/>
      <c r="B14" s="7" t="s">
        <v>28</v>
      </c>
      <c r="C14" s="1" t="s">
        <v>109</v>
      </c>
      <c r="D14" s="68">
        <v>0</v>
      </c>
      <c r="E14" s="68">
        <v>0</v>
      </c>
      <c r="F14" s="68">
        <v>0</v>
      </c>
      <c r="G14" s="68">
        <v>0</v>
      </c>
      <c r="H14" s="12">
        <v>0</v>
      </c>
      <c r="I14" s="30">
        <v>0</v>
      </c>
      <c r="J14" s="12">
        <v>0</v>
      </c>
      <c r="K14" s="30">
        <v>29</v>
      </c>
      <c r="L14" s="12">
        <v>0</v>
      </c>
      <c r="M14" s="30">
        <v>0</v>
      </c>
      <c r="N14" s="12">
        <v>0</v>
      </c>
      <c r="O14" s="30">
        <v>29</v>
      </c>
      <c r="P14" s="61">
        <v>0</v>
      </c>
      <c r="Q14" s="62">
        <v>29</v>
      </c>
      <c r="R14" s="61">
        <v>0</v>
      </c>
      <c r="S14" s="62">
        <v>29</v>
      </c>
    </row>
    <row r="15" spans="1:15" ht="12.75">
      <c r="A15" s="1"/>
      <c r="B15" s="3"/>
      <c r="C15" s="1"/>
      <c r="D15" s="67"/>
      <c r="E15" s="67"/>
      <c r="F15" s="67"/>
      <c r="G15" s="67"/>
      <c r="H15" s="13"/>
      <c r="I15" s="14"/>
      <c r="J15" s="13"/>
      <c r="K15" s="14"/>
      <c r="L15" s="13"/>
      <c r="M15" s="14"/>
      <c r="N15" s="13"/>
      <c r="O15" s="14"/>
    </row>
    <row r="16" spans="1:19" ht="12.75">
      <c r="A16" s="1">
        <v>2</v>
      </c>
      <c r="B16" s="3" t="s">
        <v>29</v>
      </c>
      <c r="C16" s="1" t="s">
        <v>110</v>
      </c>
      <c r="D16" s="69">
        <f>+F16-J16</f>
        <v>1077</v>
      </c>
      <c r="E16" s="69">
        <f>+G16-K16</f>
        <v>481</v>
      </c>
      <c r="F16" s="67">
        <f>3334-85-1-132</f>
        <v>3116</v>
      </c>
      <c r="G16" s="67">
        <v>1888</v>
      </c>
      <c r="H16" s="13">
        <v>801</v>
      </c>
      <c r="I16" s="31">
        <v>747</v>
      </c>
      <c r="J16" s="13">
        <v>2039</v>
      </c>
      <c r="K16" s="31">
        <v>1407</v>
      </c>
      <c r="L16" s="13">
        <v>621</v>
      </c>
      <c r="M16" s="31">
        <v>355</v>
      </c>
      <c r="N16" s="13">
        <v>1238</v>
      </c>
      <c r="O16" s="31">
        <v>660</v>
      </c>
      <c r="P16" s="56">
        <v>617</v>
      </c>
      <c r="Q16" s="57">
        <v>305</v>
      </c>
      <c r="R16" s="56">
        <v>617</v>
      </c>
      <c r="S16" s="57">
        <v>305</v>
      </c>
    </row>
    <row r="17" spans="1:15" ht="12.75">
      <c r="A17" s="1"/>
      <c r="B17" s="3"/>
      <c r="C17" s="1" t="s">
        <v>111</v>
      </c>
      <c r="D17" s="67"/>
      <c r="E17" s="67"/>
      <c r="F17" s="67"/>
      <c r="G17" s="67"/>
      <c r="H17" s="13"/>
      <c r="I17" s="31"/>
      <c r="J17" s="13"/>
      <c r="K17" s="31"/>
      <c r="L17" s="13"/>
      <c r="M17" s="31"/>
      <c r="N17" s="13"/>
      <c r="O17" s="31"/>
    </row>
    <row r="18" spans="1:15" ht="12.75">
      <c r="A18" s="1"/>
      <c r="B18" s="3"/>
      <c r="C18" s="1" t="s">
        <v>112</v>
      </c>
      <c r="D18" s="67"/>
      <c r="E18" s="67"/>
      <c r="F18" s="67"/>
      <c r="G18" s="67"/>
      <c r="H18" s="13"/>
      <c r="I18" s="31"/>
      <c r="J18" s="13"/>
      <c r="K18" s="31"/>
      <c r="L18" s="13"/>
      <c r="M18" s="31"/>
      <c r="N18" s="13"/>
      <c r="O18" s="31"/>
    </row>
    <row r="19" spans="1:15" ht="12.75">
      <c r="A19" s="1"/>
      <c r="B19" s="3"/>
      <c r="C19" s="1"/>
      <c r="D19" s="67"/>
      <c r="E19" s="67"/>
      <c r="F19" s="67"/>
      <c r="G19" s="67"/>
      <c r="H19" s="13"/>
      <c r="I19" s="31"/>
      <c r="J19" s="13"/>
      <c r="K19" s="31"/>
      <c r="L19" s="13"/>
      <c r="M19" s="31"/>
      <c r="N19" s="13"/>
      <c r="O19" s="31"/>
    </row>
    <row r="20" spans="1:19" ht="12.75">
      <c r="A20" s="1"/>
      <c r="B20" s="3" t="s">
        <v>30</v>
      </c>
      <c r="C20" s="1" t="s">
        <v>166</v>
      </c>
      <c r="D20" s="69">
        <f>+F20-J20</f>
        <v>-845</v>
      </c>
      <c r="E20" s="69">
        <f>+G20-K20</f>
        <v>-897</v>
      </c>
      <c r="F20" s="67">
        <v>-3332</v>
      </c>
      <c r="G20" s="67">
        <v>-3493</v>
      </c>
      <c r="H20" s="13">
        <v>-845</v>
      </c>
      <c r="I20" s="31">
        <v>-838</v>
      </c>
      <c r="J20" s="13">
        <v>-2487</v>
      </c>
      <c r="K20" s="31">
        <v>-2596</v>
      </c>
      <c r="L20" s="13">
        <v>-839</v>
      </c>
      <c r="M20" s="31">
        <v>-873</v>
      </c>
      <c r="N20" s="13">
        <v>-1642</v>
      </c>
      <c r="O20" s="31">
        <v>-1758</v>
      </c>
      <c r="P20" s="56">
        <v>-803</v>
      </c>
      <c r="Q20" s="57">
        <v>-885</v>
      </c>
      <c r="R20" s="56">
        <v>-803</v>
      </c>
      <c r="S20" s="57">
        <v>-885</v>
      </c>
    </row>
    <row r="21" spans="1:15" ht="12.75">
      <c r="A21" s="1"/>
      <c r="B21" s="3"/>
      <c r="C21" s="1"/>
      <c r="D21" s="67"/>
      <c r="E21" s="67"/>
      <c r="F21" s="67"/>
      <c r="G21" s="67"/>
      <c r="H21" s="13"/>
      <c r="I21" s="31"/>
      <c r="J21" s="13"/>
      <c r="K21" s="31"/>
      <c r="L21" s="13"/>
      <c r="M21" s="31"/>
      <c r="N21" s="13"/>
      <c r="O21" s="31"/>
    </row>
    <row r="22" spans="1:19" ht="12.75">
      <c r="A22" s="1"/>
      <c r="B22" s="3" t="s">
        <v>28</v>
      </c>
      <c r="C22" s="1" t="s">
        <v>16</v>
      </c>
      <c r="D22" s="69">
        <f>+F22-J22</f>
        <v>-959</v>
      </c>
      <c r="E22" s="69">
        <f>+G22-K22</f>
        <v>584</v>
      </c>
      <c r="F22" s="67">
        <v>-3664</v>
      </c>
      <c r="G22" s="67">
        <v>-3454</v>
      </c>
      <c r="H22" s="13">
        <v>-931</v>
      </c>
      <c r="I22" s="31">
        <v>-1367</v>
      </c>
      <c r="J22" s="13">
        <v>-2705</v>
      </c>
      <c r="K22" s="31">
        <v>-4038</v>
      </c>
      <c r="L22" s="13">
        <v>-891</v>
      </c>
      <c r="M22" s="31">
        <v>-1341</v>
      </c>
      <c r="N22" s="13">
        <v>-1774</v>
      </c>
      <c r="O22" s="31">
        <v>-2671</v>
      </c>
      <c r="P22" s="56">
        <v>-883</v>
      </c>
      <c r="Q22" s="57">
        <v>-1330</v>
      </c>
      <c r="R22" s="56">
        <v>-883</v>
      </c>
      <c r="S22" s="57">
        <v>-1330</v>
      </c>
    </row>
    <row r="23" spans="1:15" ht="12.75">
      <c r="A23" s="1"/>
      <c r="B23" s="3"/>
      <c r="C23" s="1"/>
      <c r="D23" s="67"/>
      <c r="E23" s="67"/>
      <c r="F23" s="67"/>
      <c r="G23" s="67"/>
      <c r="H23" s="13"/>
      <c r="I23" s="31"/>
      <c r="J23" s="13"/>
      <c r="K23" s="31"/>
      <c r="L23" s="13"/>
      <c r="M23" s="31"/>
      <c r="N23" s="13"/>
      <c r="O23" s="31"/>
    </row>
    <row r="24" spans="1:19" ht="12.75">
      <c r="A24" s="1"/>
      <c r="B24" s="3" t="s">
        <v>31</v>
      </c>
      <c r="C24" s="1" t="s">
        <v>17</v>
      </c>
      <c r="D24" s="68">
        <v>0</v>
      </c>
      <c r="E24" s="68">
        <v>0</v>
      </c>
      <c r="F24" s="68">
        <v>0</v>
      </c>
      <c r="G24" s="68">
        <v>0</v>
      </c>
      <c r="H24" s="12">
        <v>0</v>
      </c>
      <c r="I24" s="30">
        <v>0</v>
      </c>
      <c r="J24" s="12">
        <v>0</v>
      </c>
      <c r="K24" s="30">
        <v>0</v>
      </c>
      <c r="L24" s="12">
        <v>0</v>
      </c>
      <c r="M24" s="30">
        <v>0</v>
      </c>
      <c r="N24" s="12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5" ht="12.75">
      <c r="A25" s="1"/>
      <c r="B25" s="3"/>
      <c r="C25" s="1"/>
      <c r="D25" s="67"/>
      <c r="E25" s="67"/>
      <c r="F25" s="67"/>
      <c r="G25" s="67"/>
      <c r="H25" s="13"/>
      <c r="I25" s="31"/>
      <c r="J25" s="13"/>
      <c r="K25" s="14"/>
      <c r="L25" s="13"/>
      <c r="M25" s="31"/>
      <c r="N25" s="13"/>
      <c r="O25" s="14"/>
    </row>
    <row r="26" spans="1:19" ht="12.75">
      <c r="A26" s="1"/>
      <c r="B26" s="3" t="s">
        <v>32</v>
      </c>
      <c r="C26" s="1" t="s">
        <v>113</v>
      </c>
      <c r="D26" s="67">
        <f>+D16+D20+D22</f>
        <v>-727</v>
      </c>
      <c r="E26" s="67">
        <f>+E16+E20+E22</f>
        <v>168</v>
      </c>
      <c r="F26" s="67">
        <f>+F16+F20+F22</f>
        <v>-3880</v>
      </c>
      <c r="G26" s="67">
        <f>+G16+G20+G22</f>
        <v>-5059</v>
      </c>
      <c r="H26" s="13">
        <v>-975</v>
      </c>
      <c r="I26" s="31">
        <v>-1458</v>
      </c>
      <c r="J26" s="13">
        <v>-3153</v>
      </c>
      <c r="K26" s="31">
        <v>-5227</v>
      </c>
      <c r="L26" s="13">
        <v>-1109</v>
      </c>
      <c r="M26" s="31">
        <v>-1859</v>
      </c>
      <c r="N26" s="13">
        <v>-2178</v>
      </c>
      <c r="O26" s="31">
        <v>-3769</v>
      </c>
      <c r="P26" s="58">
        <f>+P20+P22+P16</f>
        <v>-1069</v>
      </c>
      <c r="Q26" s="58">
        <f>+Q20+Q22+Q16</f>
        <v>-1910</v>
      </c>
      <c r="R26" s="58">
        <f>+R20+R22+R16</f>
        <v>-1069</v>
      </c>
      <c r="S26" s="58">
        <f>+S20+S22+S16</f>
        <v>-1910</v>
      </c>
    </row>
    <row r="27" spans="1:15" ht="12.75">
      <c r="A27" s="1"/>
      <c r="B27" s="3"/>
      <c r="C27" s="1" t="s">
        <v>47</v>
      </c>
      <c r="D27" s="67"/>
      <c r="E27" s="67"/>
      <c r="F27" s="67"/>
      <c r="G27" s="67"/>
      <c r="H27" s="13"/>
      <c r="I27" s="31"/>
      <c r="J27" s="13"/>
      <c r="K27" s="14"/>
      <c r="L27" s="13"/>
      <c r="M27" s="31"/>
      <c r="N27" s="13"/>
      <c r="O27" s="14"/>
    </row>
    <row r="28" spans="1:15" ht="12.75">
      <c r="A28" s="1"/>
      <c r="B28" s="3"/>
      <c r="C28" s="1"/>
      <c r="D28" s="67"/>
      <c r="E28" s="67"/>
      <c r="F28" s="67"/>
      <c r="G28" s="67"/>
      <c r="H28" s="13"/>
      <c r="I28" s="31"/>
      <c r="J28" s="13"/>
      <c r="K28" s="14"/>
      <c r="L28" s="13"/>
      <c r="M28" s="31"/>
      <c r="N28" s="13"/>
      <c r="O28" s="14"/>
    </row>
    <row r="29" spans="1:19" ht="12.75">
      <c r="A29" s="1"/>
      <c r="B29" s="3" t="s">
        <v>33</v>
      </c>
      <c r="C29" s="1" t="s">
        <v>114</v>
      </c>
      <c r="D29" s="69">
        <f>+F29-J29</f>
        <v>-108</v>
      </c>
      <c r="E29" s="69">
        <f>+G29-K29</f>
        <v>-107</v>
      </c>
      <c r="F29" s="67">
        <v>-392</v>
      </c>
      <c r="G29" s="67">
        <v>-452</v>
      </c>
      <c r="H29" s="13">
        <v>-77</v>
      </c>
      <c r="I29" s="31">
        <v>-115</v>
      </c>
      <c r="J29" s="13">
        <v>-284</v>
      </c>
      <c r="K29" s="31">
        <v>-345</v>
      </c>
      <c r="L29" s="13">
        <v>-87</v>
      </c>
      <c r="M29" s="31">
        <v>-128</v>
      </c>
      <c r="N29" s="13">
        <v>-207</v>
      </c>
      <c r="O29" s="31">
        <v>-230</v>
      </c>
      <c r="P29" s="56">
        <v>-120</v>
      </c>
      <c r="Q29" s="56">
        <v>-102</v>
      </c>
      <c r="R29" s="56">
        <v>-120</v>
      </c>
      <c r="S29" s="56">
        <v>-102</v>
      </c>
    </row>
    <row r="30" spans="1:19" ht="12.75">
      <c r="A30" s="1"/>
      <c r="B30" s="3"/>
      <c r="C30" s="1" t="s">
        <v>115</v>
      </c>
      <c r="D30" s="66"/>
      <c r="E30" s="66"/>
      <c r="F30" s="66"/>
      <c r="G30" s="66"/>
      <c r="H30" s="12"/>
      <c r="I30" s="30"/>
      <c r="J30" s="12"/>
      <c r="K30" s="30"/>
      <c r="L30" s="12"/>
      <c r="M30" s="30"/>
      <c r="N30" s="12"/>
      <c r="O30" s="30"/>
      <c r="P30" s="59"/>
      <c r="Q30" s="59"/>
      <c r="R30" s="59"/>
      <c r="S30" s="59"/>
    </row>
    <row r="31" spans="1:15" ht="12.75">
      <c r="A31" s="1"/>
      <c r="B31" s="3"/>
      <c r="C31" s="1"/>
      <c r="D31" s="67"/>
      <c r="E31" s="67"/>
      <c r="F31" s="67"/>
      <c r="G31" s="67"/>
      <c r="H31" s="13"/>
      <c r="I31" s="31"/>
      <c r="J31" s="13"/>
      <c r="K31" s="14"/>
      <c r="L31" s="13"/>
      <c r="M31" s="31"/>
      <c r="N31" s="13"/>
      <c r="O31" s="14"/>
    </row>
    <row r="32" spans="1:19" ht="12.75">
      <c r="A32" s="1"/>
      <c r="B32" s="3" t="s">
        <v>34</v>
      </c>
      <c r="C32" s="1" t="s">
        <v>113</v>
      </c>
      <c r="D32" s="67">
        <f>+D26+D29</f>
        <v>-835</v>
      </c>
      <c r="E32" s="67">
        <f>+E26+E29</f>
        <v>61</v>
      </c>
      <c r="F32" s="67">
        <f>+F26+F29</f>
        <v>-4272</v>
      </c>
      <c r="G32" s="67">
        <f>+G26+G29</f>
        <v>-5511</v>
      </c>
      <c r="H32" s="13">
        <v>-1052</v>
      </c>
      <c r="I32" s="31">
        <v>-1573</v>
      </c>
      <c r="J32" s="13">
        <v>-3437</v>
      </c>
      <c r="K32" s="31">
        <v>-5572</v>
      </c>
      <c r="L32" s="13">
        <v>-1196</v>
      </c>
      <c r="M32" s="31">
        <v>-1987</v>
      </c>
      <c r="N32" s="13">
        <v>-2385</v>
      </c>
      <c r="O32" s="31">
        <v>-3999</v>
      </c>
      <c r="P32" s="58">
        <f>+P26+P29</f>
        <v>-1189</v>
      </c>
      <c r="Q32" s="58">
        <f>+Q26+Q29</f>
        <v>-2012</v>
      </c>
      <c r="R32" s="58">
        <f>+R26+R29</f>
        <v>-1189</v>
      </c>
      <c r="S32" s="58">
        <f>+S26+S29</f>
        <v>-2012</v>
      </c>
    </row>
    <row r="33" spans="1:15" ht="12.75">
      <c r="A33" s="1"/>
      <c r="B33" s="3"/>
      <c r="C33" s="1" t="s">
        <v>47</v>
      </c>
      <c r="D33" s="67"/>
      <c r="E33" s="67"/>
      <c r="F33" s="67"/>
      <c r="G33" s="67"/>
      <c r="H33" s="13"/>
      <c r="I33" s="31"/>
      <c r="J33" s="13"/>
      <c r="K33" s="14"/>
      <c r="L33" s="13"/>
      <c r="M33" s="31"/>
      <c r="N33" s="13"/>
      <c r="O33" s="14"/>
    </row>
    <row r="34" spans="1:15" ht="12.75">
      <c r="A34" s="1"/>
      <c r="B34" s="3"/>
      <c r="C34" s="1"/>
      <c r="D34" s="67"/>
      <c r="E34" s="67"/>
      <c r="F34" s="67"/>
      <c r="G34" s="67"/>
      <c r="H34" s="13"/>
      <c r="I34" s="31"/>
      <c r="J34" s="13"/>
      <c r="K34" s="14"/>
      <c r="L34" s="13"/>
      <c r="M34" s="31"/>
      <c r="N34" s="13"/>
      <c r="O34" s="14"/>
    </row>
    <row r="35" spans="1:19" ht="12.75">
      <c r="A35" s="1"/>
      <c r="B35" s="3" t="s">
        <v>35</v>
      </c>
      <c r="C35" s="1" t="s">
        <v>116</v>
      </c>
      <c r="D35" s="68">
        <v>0</v>
      </c>
      <c r="E35" s="68">
        <v>0</v>
      </c>
      <c r="F35" s="68">
        <v>0</v>
      </c>
      <c r="G35" s="68">
        <v>0</v>
      </c>
      <c r="H35" s="12">
        <v>0</v>
      </c>
      <c r="I35" s="30">
        <v>0</v>
      </c>
      <c r="J35" s="12">
        <v>0</v>
      </c>
      <c r="K35" s="30">
        <v>0</v>
      </c>
      <c r="L35" s="12">
        <v>0</v>
      </c>
      <c r="M35" s="30">
        <v>0</v>
      </c>
      <c r="N35" s="12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</row>
    <row r="36" spans="1:15" ht="12.75">
      <c r="A36" s="1"/>
      <c r="B36" s="3"/>
      <c r="C36" s="1"/>
      <c r="D36" s="67"/>
      <c r="E36" s="67"/>
      <c r="F36" s="67"/>
      <c r="G36" s="67"/>
      <c r="H36" s="13"/>
      <c r="I36" s="31"/>
      <c r="J36" s="13"/>
      <c r="K36" s="14"/>
      <c r="L36" s="13"/>
      <c r="M36" s="31"/>
      <c r="N36" s="13"/>
      <c r="O36" s="14"/>
    </row>
    <row r="37" spans="1:19" ht="12.75">
      <c r="A37" s="1"/>
      <c r="B37" s="3" t="s">
        <v>36</v>
      </c>
      <c r="C37" s="1" t="s">
        <v>117</v>
      </c>
      <c r="D37" s="67">
        <f>+D32-D35</f>
        <v>-835</v>
      </c>
      <c r="E37" s="67">
        <f>+E32-E35</f>
        <v>61</v>
      </c>
      <c r="F37" s="67">
        <f>+F32-F35</f>
        <v>-4272</v>
      </c>
      <c r="G37" s="67">
        <f>+G32-G35</f>
        <v>-5511</v>
      </c>
      <c r="H37" s="13">
        <v>-1052</v>
      </c>
      <c r="I37" s="31">
        <v>-1573</v>
      </c>
      <c r="J37" s="13">
        <v>-3437</v>
      </c>
      <c r="K37" s="31">
        <v>-5572</v>
      </c>
      <c r="L37" s="13">
        <v>-1196</v>
      </c>
      <c r="M37" s="31">
        <v>-1987</v>
      </c>
      <c r="N37" s="13">
        <v>-2385</v>
      </c>
      <c r="O37" s="31">
        <v>-3999</v>
      </c>
      <c r="P37" s="58">
        <f>+P32+P35</f>
        <v>-1189</v>
      </c>
      <c r="Q37" s="58">
        <f>+Q32+Q35</f>
        <v>-2012</v>
      </c>
      <c r="R37" s="58">
        <f>+R32+R35</f>
        <v>-1189</v>
      </c>
      <c r="S37" s="58">
        <f>+S32+S35</f>
        <v>-2012</v>
      </c>
    </row>
    <row r="38" spans="1:15" ht="12.75">
      <c r="A38" s="1"/>
      <c r="B38" s="3"/>
      <c r="C38" s="1" t="s">
        <v>180</v>
      </c>
      <c r="D38" s="67"/>
      <c r="E38" s="67"/>
      <c r="F38" s="67"/>
      <c r="G38" s="67"/>
      <c r="H38" s="13"/>
      <c r="I38" s="31"/>
      <c r="J38" s="13"/>
      <c r="K38" s="14"/>
      <c r="L38" s="13"/>
      <c r="M38" s="31"/>
      <c r="N38" s="13"/>
      <c r="O38" s="14"/>
    </row>
    <row r="39" spans="1:15" ht="12.75">
      <c r="A39" s="1"/>
      <c r="B39" s="3"/>
      <c r="C39" s="1"/>
      <c r="D39" s="67"/>
      <c r="E39" s="67"/>
      <c r="F39" s="67"/>
      <c r="G39" s="67"/>
      <c r="H39" s="13"/>
      <c r="I39" s="31"/>
      <c r="J39" s="13"/>
      <c r="K39" s="14"/>
      <c r="L39" s="13"/>
      <c r="M39" s="31"/>
      <c r="N39" s="13"/>
      <c r="O39" s="14"/>
    </row>
    <row r="40" spans="1:19" ht="12.75">
      <c r="A40" s="1"/>
      <c r="B40" s="3"/>
      <c r="C40" s="1" t="s">
        <v>40</v>
      </c>
      <c r="D40" s="67"/>
      <c r="E40" s="67"/>
      <c r="F40" s="67"/>
      <c r="G40" s="67"/>
      <c r="H40" s="13">
        <v>0</v>
      </c>
      <c r="I40" s="31">
        <v>0</v>
      </c>
      <c r="J40" s="13">
        <v>0</v>
      </c>
      <c r="K40" s="31">
        <v>0</v>
      </c>
      <c r="L40" s="13">
        <v>0</v>
      </c>
      <c r="M40" s="31">
        <v>0</v>
      </c>
      <c r="N40" s="13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</row>
    <row r="41" spans="1:15" ht="12.75">
      <c r="A41" s="1"/>
      <c r="B41" s="3"/>
      <c r="C41" s="1"/>
      <c r="D41" s="67"/>
      <c r="E41" s="67"/>
      <c r="F41" s="67"/>
      <c r="G41" s="67"/>
      <c r="H41" s="13"/>
      <c r="I41" s="31"/>
      <c r="J41" s="13"/>
      <c r="K41" s="14"/>
      <c r="L41" s="13"/>
      <c r="M41" s="31"/>
      <c r="N41" s="13"/>
      <c r="O41" s="14"/>
    </row>
    <row r="42" spans="1:19" ht="12.75">
      <c r="A42" s="1"/>
      <c r="B42" s="3" t="s">
        <v>37</v>
      </c>
      <c r="C42" s="1" t="s">
        <v>118</v>
      </c>
      <c r="D42" s="66"/>
      <c r="E42" s="66"/>
      <c r="F42" s="66"/>
      <c r="G42" s="66"/>
      <c r="H42" s="12">
        <v>0</v>
      </c>
      <c r="I42" s="30">
        <v>0</v>
      </c>
      <c r="J42" s="12">
        <v>0</v>
      </c>
      <c r="K42" s="29">
        <v>0</v>
      </c>
      <c r="L42" s="12">
        <v>0</v>
      </c>
      <c r="M42" s="30">
        <v>0</v>
      </c>
      <c r="N42" s="12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5" ht="12.75">
      <c r="A43" s="1"/>
      <c r="B43" s="3"/>
      <c r="C43" s="1"/>
      <c r="D43" s="67"/>
      <c r="E43" s="67"/>
      <c r="F43" s="67"/>
      <c r="G43" s="67"/>
      <c r="H43" s="23"/>
      <c r="I43" s="14"/>
      <c r="J43" s="23"/>
      <c r="K43" s="14"/>
      <c r="L43" s="23"/>
      <c r="M43" s="14"/>
      <c r="N43" s="23"/>
      <c r="O43" s="14"/>
    </row>
    <row r="44" spans="1:19" ht="12.75">
      <c r="A44" s="1"/>
      <c r="B44" s="3" t="s">
        <v>38</v>
      </c>
      <c r="C44" s="1" t="s">
        <v>119</v>
      </c>
      <c r="D44" s="67">
        <f>+D37</f>
        <v>-835</v>
      </c>
      <c r="E44" s="67">
        <f>+E37</f>
        <v>61</v>
      </c>
      <c r="F44" s="67">
        <f>+F37</f>
        <v>-4272</v>
      </c>
      <c r="G44" s="67">
        <f>+G37</f>
        <v>-5511</v>
      </c>
      <c r="H44" s="13">
        <v>-1052</v>
      </c>
      <c r="I44" s="31">
        <v>-1573</v>
      </c>
      <c r="J44" s="13">
        <v>-3437</v>
      </c>
      <c r="K44" s="31">
        <v>-5572</v>
      </c>
      <c r="L44" s="13">
        <v>-1196</v>
      </c>
      <c r="M44" s="31">
        <v>-1987</v>
      </c>
      <c r="N44" s="13">
        <v>-2385</v>
      </c>
      <c r="O44" s="31">
        <v>-3999</v>
      </c>
      <c r="P44" s="58">
        <f>+P37+SUM(P38:P40)</f>
        <v>-1189</v>
      </c>
      <c r="Q44" s="58">
        <f>+Q37+SUM(Q38:Q40)</f>
        <v>-2012</v>
      </c>
      <c r="R44" s="58">
        <f>+R37+SUM(R38:R40)</f>
        <v>-1189</v>
      </c>
      <c r="S44" s="58">
        <f>+S37+SUM(S38:S40)</f>
        <v>-2012</v>
      </c>
    </row>
    <row r="45" spans="1:15" ht="12.75">
      <c r="A45" s="1"/>
      <c r="B45" s="3"/>
      <c r="C45" s="1" t="s">
        <v>120</v>
      </c>
      <c r="D45" s="67"/>
      <c r="E45" s="67"/>
      <c r="F45" s="67"/>
      <c r="G45" s="67"/>
      <c r="H45" s="13"/>
      <c r="I45" s="31"/>
      <c r="J45" s="13"/>
      <c r="K45" s="14"/>
      <c r="L45" s="13"/>
      <c r="M45" s="31"/>
      <c r="N45" s="13"/>
      <c r="O45" s="14"/>
    </row>
    <row r="46" spans="1:15" ht="12.75">
      <c r="A46" s="1"/>
      <c r="B46" s="3"/>
      <c r="C46" s="1"/>
      <c r="D46" s="67"/>
      <c r="E46" s="67"/>
      <c r="F46" s="67"/>
      <c r="G46" s="67"/>
      <c r="H46" s="13"/>
      <c r="I46" s="31"/>
      <c r="J46" s="13"/>
      <c r="K46" s="14"/>
      <c r="L46" s="13"/>
      <c r="M46" s="31"/>
      <c r="N46" s="13"/>
      <c r="O46" s="14"/>
    </row>
    <row r="47" spans="1:15" ht="12.75">
      <c r="A47" s="1"/>
      <c r="B47" s="3" t="s">
        <v>39</v>
      </c>
      <c r="C47" s="1" t="s">
        <v>41</v>
      </c>
      <c r="D47" s="67"/>
      <c r="E47" s="67"/>
      <c r="F47" s="67"/>
      <c r="G47" s="67"/>
      <c r="H47" s="13">
        <v>0</v>
      </c>
      <c r="I47" s="31">
        <v>0</v>
      </c>
      <c r="J47" s="13">
        <v>0</v>
      </c>
      <c r="K47" s="31">
        <v>0</v>
      </c>
      <c r="L47" s="13">
        <v>0</v>
      </c>
      <c r="M47" s="31">
        <v>0</v>
      </c>
      <c r="N47" s="13">
        <v>0</v>
      </c>
      <c r="O47" s="31">
        <v>0</v>
      </c>
    </row>
    <row r="48" spans="1:15" ht="12.75">
      <c r="A48" s="1"/>
      <c r="B48" s="3"/>
      <c r="C48" s="1" t="s">
        <v>42</v>
      </c>
      <c r="D48" s="67"/>
      <c r="E48" s="67"/>
      <c r="F48" s="67"/>
      <c r="G48" s="67"/>
      <c r="H48" s="13">
        <v>0</v>
      </c>
      <c r="I48" s="31">
        <v>0</v>
      </c>
      <c r="J48" s="13">
        <v>0</v>
      </c>
      <c r="K48" s="31">
        <v>0</v>
      </c>
      <c r="L48" s="13">
        <v>0</v>
      </c>
      <c r="M48" s="31">
        <v>0</v>
      </c>
      <c r="N48" s="13">
        <v>0</v>
      </c>
      <c r="O48" s="31">
        <v>0</v>
      </c>
    </row>
    <row r="49" spans="1:15" ht="12.75">
      <c r="A49" s="1"/>
      <c r="B49" s="3"/>
      <c r="C49" s="1" t="s">
        <v>43</v>
      </c>
      <c r="D49" s="67"/>
      <c r="E49" s="67"/>
      <c r="F49" s="67"/>
      <c r="G49" s="67"/>
      <c r="H49" s="13">
        <v>0</v>
      </c>
      <c r="I49" s="31">
        <v>0</v>
      </c>
      <c r="J49" s="13">
        <v>0</v>
      </c>
      <c r="K49" s="31">
        <v>0</v>
      </c>
      <c r="L49" s="13">
        <v>0</v>
      </c>
      <c r="M49" s="31">
        <v>0</v>
      </c>
      <c r="N49" s="13">
        <v>0</v>
      </c>
      <c r="O49" s="31">
        <v>0</v>
      </c>
    </row>
    <row r="50" spans="1:15" ht="12.75">
      <c r="A50" s="1"/>
      <c r="B50" s="3"/>
      <c r="C50" s="1" t="s">
        <v>44</v>
      </c>
      <c r="D50" s="67"/>
      <c r="E50" s="67"/>
      <c r="F50" s="67"/>
      <c r="G50" s="67"/>
      <c r="H50" s="13"/>
      <c r="I50" s="31"/>
      <c r="J50" s="13"/>
      <c r="K50" s="31"/>
      <c r="L50" s="13"/>
      <c r="M50" s="31"/>
      <c r="N50" s="13"/>
      <c r="O50" s="31"/>
    </row>
    <row r="51" spans="1:15" ht="12.75">
      <c r="A51" s="1"/>
      <c r="B51" s="3"/>
      <c r="C51" s="1"/>
      <c r="D51" s="66"/>
      <c r="E51" s="66"/>
      <c r="F51" s="66"/>
      <c r="G51" s="66"/>
      <c r="H51" s="13"/>
      <c r="I51" s="31"/>
      <c r="J51" s="13"/>
      <c r="K51" s="31"/>
      <c r="L51" s="13"/>
      <c r="M51" s="31"/>
      <c r="N51" s="13"/>
      <c r="O51" s="31"/>
    </row>
    <row r="52" spans="1:19" ht="12.75">
      <c r="A52" s="1"/>
      <c r="B52" s="3" t="s">
        <v>123</v>
      </c>
      <c r="C52" s="1" t="s">
        <v>121</v>
      </c>
      <c r="D52" s="67">
        <f>SUM(D44:D50)</f>
        <v>-835</v>
      </c>
      <c r="E52" s="67">
        <f>SUM(E44:E50)</f>
        <v>61</v>
      </c>
      <c r="F52" s="67">
        <f>SUM(F44:F50)</f>
        <v>-4272</v>
      </c>
      <c r="G52" s="67">
        <f>SUM(G44:G50)</f>
        <v>-5511</v>
      </c>
      <c r="H52" s="15">
        <v>-1052</v>
      </c>
      <c r="I52" s="32">
        <v>-1573</v>
      </c>
      <c r="J52" s="15">
        <v>-3437</v>
      </c>
      <c r="K52" s="32">
        <v>-5572</v>
      </c>
      <c r="L52" s="15">
        <v>-1196</v>
      </c>
      <c r="M52" s="32">
        <v>-1987</v>
      </c>
      <c r="N52" s="15">
        <v>-2385</v>
      </c>
      <c r="O52" s="32">
        <v>-3999</v>
      </c>
      <c r="P52" s="58">
        <f>+P44+SUM(P45:P51)</f>
        <v>-1189</v>
      </c>
      <c r="Q52" s="58">
        <f>+Q44+SUM(Q45:Q51)</f>
        <v>-2012</v>
      </c>
      <c r="R52" s="58">
        <f>+R44+SUM(R45:R51)</f>
        <v>-1189</v>
      </c>
      <c r="S52" s="58">
        <f>+S44+SUM(S45:S51)</f>
        <v>-2012</v>
      </c>
    </row>
    <row r="53" spans="1:19" ht="13.5" thickBot="1">
      <c r="A53" s="1"/>
      <c r="B53" s="3"/>
      <c r="C53" s="1" t="s">
        <v>122</v>
      </c>
      <c r="D53" s="70"/>
      <c r="E53" s="70"/>
      <c r="F53" s="70"/>
      <c r="G53" s="70"/>
      <c r="H53" s="27"/>
      <c r="I53" s="26"/>
      <c r="J53" s="27"/>
      <c r="K53" s="25"/>
      <c r="L53" s="27"/>
      <c r="M53" s="26"/>
      <c r="N53" s="27"/>
      <c r="O53" s="25"/>
      <c r="P53" s="60"/>
      <c r="Q53" s="60"/>
      <c r="R53" s="60"/>
      <c r="S53" s="60"/>
    </row>
    <row r="54" spans="1:15" ht="12.75">
      <c r="A54" s="1"/>
      <c r="B54" s="3"/>
      <c r="C54" s="1"/>
      <c r="D54" s="67"/>
      <c r="E54" s="67"/>
      <c r="F54" s="67"/>
      <c r="G54" s="67"/>
      <c r="H54" s="13"/>
      <c r="I54" s="31"/>
      <c r="J54" s="13"/>
      <c r="K54" s="14"/>
      <c r="L54" s="13"/>
      <c r="M54" s="31"/>
      <c r="N54" s="13"/>
      <c r="O54" s="14"/>
    </row>
    <row r="55" spans="1:15" ht="12.75">
      <c r="A55" s="1">
        <v>3</v>
      </c>
      <c r="B55" s="1" t="s">
        <v>124</v>
      </c>
      <c r="C55" s="1"/>
      <c r="D55" s="67"/>
      <c r="E55" s="67"/>
      <c r="F55" s="67"/>
      <c r="G55" s="67"/>
      <c r="H55" s="13"/>
      <c r="I55" s="31"/>
      <c r="J55" s="13"/>
      <c r="K55" s="14"/>
      <c r="L55" s="13"/>
      <c r="M55" s="31"/>
      <c r="N55" s="13"/>
      <c r="O55" s="14"/>
    </row>
    <row r="56" spans="1:15" ht="12.75">
      <c r="A56" s="1"/>
      <c r="B56" s="1" t="s">
        <v>45</v>
      </c>
      <c r="C56" s="1"/>
      <c r="D56" s="67"/>
      <c r="E56" s="67"/>
      <c r="F56" s="67"/>
      <c r="G56" s="67"/>
      <c r="H56" s="13"/>
      <c r="I56" s="31"/>
      <c r="J56" s="13"/>
      <c r="K56" s="14"/>
      <c r="L56" s="13"/>
      <c r="M56" s="31"/>
      <c r="N56" s="13"/>
      <c r="O56" s="14"/>
    </row>
    <row r="57" spans="1:15" ht="12.75">
      <c r="A57" s="1"/>
      <c r="B57" s="1" t="s">
        <v>46</v>
      </c>
      <c r="C57" s="1"/>
      <c r="D57" s="67"/>
      <c r="E57" s="67"/>
      <c r="F57" s="67"/>
      <c r="G57" s="67"/>
      <c r="H57" s="13"/>
      <c r="I57" s="31"/>
      <c r="J57" s="13"/>
      <c r="K57" s="14"/>
      <c r="L57" s="13"/>
      <c r="M57" s="31"/>
      <c r="N57" s="13"/>
      <c r="O57" s="14"/>
    </row>
    <row r="58" spans="1:15" ht="12.75">
      <c r="A58" s="1"/>
      <c r="B58" s="3"/>
      <c r="C58" s="1"/>
      <c r="D58" s="67"/>
      <c r="E58" s="67"/>
      <c r="F58" s="67"/>
      <c r="G58" s="67"/>
      <c r="H58" s="13"/>
      <c r="I58" s="31"/>
      <c r="J58" s="13"/>
      <c r="K58" s="14"/>
      <c r="L58" s="13"/>
      <c r="M58" s="31"/>
      <c r="N58" s="13"/>
      <c r="O58" s="14"/>
    </row>
    <row r="59" spans="1:23" ht="13.5" thickBot="1">
      <c r="A59" s="1"/>
      <c r="B59" s="3"/>
      <c r="C59" s="1" t="s">
        <v>125</v>
      </c>
      <c r="D59" s="71">
        <f>+D52*100000/D61</f>
        <v>-1.7039077645138252</v>
      </c>
      <c r="E59" s="71">
        <f>+E52*100000/E61</f>
        <v>0.12447709417406387</v>
      </c>
      <c r="F59" s="71">
        <f>+F52*100000/F61</f>
        <v>-8.7174778083869</v>
      </c>
      <c r="G59" s="71">
        <f>+G52*100000/G61</f>
        <v>-11.245791245791246</v>
      </c>
      <c r="H59" s="50">
        <v>-2.1</v>
      </c>
      <c r="I59" s="50">
        <v>-3.2</v>
      </c>
      <c r="J59" s="50">
        <v>-7</v>
      </c>
      <c r="K59" s="51">
        <v>-11.5</v>
      </c>
      <c r="L59" s="50">
        <v>-2.4</v>
      </c>
      <c r="M59" s="50">
        <v>-4.1</v>
      </c>
      <c r="N59" s="50">
        <v>-4.9</v>
      </c>
      <c r="O59" s="51">
        <v>-8.3</v>
      </c>
      <c r="P59" s="74">
        <f>+P52*100000/P61</f>
        <v>-2.4262830323436386</v>
      </c>
      <c r="Q59" s="74">
        <f>+Q52*100000/Q61</f>
        <v>-4.234976269083152</v>
      </c>
      <c r="R59" s="74">
        <f>+R52*100000/R61</f>
        <v>-2.4262830323436386</v>
      </c>
      <c r="S59" s="74">
        <f>+S52*100000/S61</f>
        <v>-4.234976269083152</v>
      </c>
      <c r="T59" s="1"/>
      <c r="U59" s="1"/>
      <c r="V59" s="1"/>
      <c r="W59" s="1"/>
    </row>
    <row r="60" spans="1:15" ht="12.75">
      <c r="A60" s="1"/>
      <c r="B60" s="3"/>
      <c r="C60" s="1"/>
      <c r="D60" s="63"/>
      <c r="E60" s="63"/>
      <c r="F60" s="63"/>
      <c r="G60" s="63"/>
      <c r="H60" s="24"/>
      <c r="I60" s="31"/>
      <c r="J60" s="24"/>
      <c r="K60" s="14"/>
      <c r="L60" s="24"/>
      <c r="M60" s="31"/>
      <c r="N60" s="24"/>
      <c r="O60" s="14"/>
    </row>
    <row r="61" spans="1:19" ht="12.75">
      <c r="A61" s="1"/>
      <c r="B61" s="3"/>
      <c r="C61" s="1" t="s">
        <v>104</v>
      </c>
      <c r="D61" s="31">
        <v>49005000</v>
      </c>
      <c r="E61" s="31">
        <v>49005000</v>
      </c>
      <c r="F61" s="31">
        <v>49005000</v>
      </c>
      <c r="G61" s="31">
        <v>49005000</v>
      </c>
      <c r="H61" s="31">
        <v>49005000</v>
      </c>
      <c r="I61" s="31">
        <v>49005000</v>
      </c>
      <c r="J61" s="31">
        <v>49005000</v>
      </c>
      <c r="K61" s="31">
        <v>48508193</v>
      </c>
      <c r="L61" s="31">
        <v>49005000</v>
      </c>
      <c r="M61" s="31">
        <v>49005000</v>
      </c>
      <c r="N61" s="31">
        <v>49005000</v>
      </c>
      <c r="O61" s="31">
        <v>48257060</v>
      </c>
      <c r="P61" s="57">
        <v>49005000</v>
      </c>
      <c r="Q61" s="57">
        <v>47509121</v>
      </c>
      <c r="R61" s="57">
        <v>49005000</v>
      </c>
      <c r="S61" s="57">
        <v>47509121</v>
      </c>
    </row>
    <row r="62" spans="1:15" ht="12.75">
      <c r="A62" s="1"/>
      <c r="B62" s="3"/>
      <c r="C62" s="1"/>
      <c r="D62" s="63"/>
      <c r="E62" s="63"/>
      <c r="F62" s="63"/>
      <c r="G62" s="63"/>
      <c r="H62" s="31"/>
      <c r="I62" s="31"/>
      <c r="J62" s="31"/>
      <c r="K62" s="31"/>
      <c r="L62" s="31"/>
      <c r="M62" s="31"/>
      <c r="N62" s="31"/>
      <c r="O62" s="31"/>
    </row>
    <row r="63" spans="1:15" ht="12.75">
      <c r="A63" s="1"/>
      <c r="B63" s="3"/>
      <c r="C63" s="1"/>
      <c r="D63" s="63"/>
      <c r="E63" s="63"/>
      <c r="F63" s="63"/>
      <c r="G63" s="63"/>
      <c r="H63" s="13"/>
      <c r="I63" s="31"/>
      <c r="J63" s="13"/>
      <c r="K63" s="14"/>
      <c r="L63" s="13"/>
      <c r="M63" s="31"/>
      <c r="N63" s="13"/>
      <c r="O63" s="14"/>
    </row>
    <row r="64" spans="1:19" ht="13.5" thickBot="1">
      <c r="A64" s="1"/>
      <c r="B64" s="3"/>
      <c r="C64" s="1" t="s">
        <v>126</v>
      </c>
      <c r="D64" s="47" t="s">
        <v>103</v>
      </c>
      <c r="E64" s="47" t="s">
        <v>103</v>
      </c>
      <c r="F64" s="47" t="s">
        <v>103</v>
      </c>
      <c r="G64" s="47" t="s">
        <v>103</v>
      </c>
      <c r="H64" s="47" t="s">
        <v>103</v>
      </c>
      <c r="I64" s="47" t="s">
        <v>103</v>
      </c>
      <c r="J64" s="47" t="s">
        <v>103</v>
      </c>
      <c r="K64" s="47" t="s">
        <v>103</v>
      </c>
      <c r="L64" s="47" t="s">
        <v>103</v>
      </c>
      <c r="M64" s="47" t="s">
        <v>103</v>
      </c>
      <c r="N64" s="47" t="s">
        <v>103</v>
      </c>
      <c r="O64" s="47" t="s">
        <v>103</v>
      </c>
      <c r="P64" s="47" t="s">
        <v>103</v>
      </c>
      <c r="Q64" s="47" t="s">
        <v>103</v>
      </c>
      <c r="R64" s="47" t="s">
        <v>103</v>
      </c>
      <c r="S64" s="47" t="s">
        <v>103</v>
      </c>
    </row>
    <row r="65" spans="1:15" ht="12.75">
      <c r="A65" s="1"/>
      <c r="B65" s="3"/>
      <c r="C65" s="1"/>
      <c r="D65" s="63"/>
      <c r="E65" s="63"/>
      <c r="F65" s="63"/>
      <c r="G65" s="63"/>
      <c r="H65" s="13"/>
      <c r="I65" s="31"/>
      <c r="J65" s="13"/>
      <c r="K65" s="14"/>
      <c r="L65" s="13"/>
      <c r="M65" s="31"/>
      <c r="N65" s="13"/>
      <c r="O65" s="14"/>
    </row>
    <row r="66" spans="1:15" ht="12.75">
      <c r="A66" s="1"/>
      <c r="B66" s="3"/>
      <c r="C66" s="1"/>
      <c r="D66" s="63"/>
      <c r="E66" s="63"/>
      <c r="F66" s="63"/>
      <c r="G66" s="63"/>
      <c r="H66" s="13"/>
      <c r="I66" s="31"/>
      <c r="J66" s="13"/>
      <c r="K66" s="31"/>
      <c r="L66" s="13"/>
      <c r="M66" s="31"/>
      <c r="N66" s="13"/>
      <c r="O66" s="31"/>
    </row>
    <row r="67" spans="1:15" ht="12.75">
      <c r="A67" s="1"/>
      <c r="B67" s="3"/>
      <c r="C67" s="1"/>
      <c r="D67" s="63"/>
      <c r="E67" s="63"/>
      <c r="F67" s="63"/>
      <c r="G67" s="63"/>
      <c r="H67" s="13"/>
      <c r="I67" s="31"/>
      <c r="J67" s="13"/>
      <c r="K67" s="14"/>
      <c r="L67" s="13"/>
      <c r="M67" s="31"/>
      <c r="N67" s="13"/>
      <c r="O67" s="14"/>
    </row>
    <row r="68" spans="1:15" ht="12.75">
      <c r="A68" s="1"/>
      <c r="B68" s="3"/>
      <c r="C68" s="1"/>
      <c r="D68" s="63"/>
      <c r="E68" s="63"/>
      <c r="F68" s="63"/>
      <c r="G68" s="63"/>
      <c r="H68" s="8"/>
      <c r="I68" s="3"/>
      <c r="J68" s="1"/>
      <c r="K68" s="3"/>
      <c r="L68" s="8"/>
      <c r="M68" s="3"/>
      <c r="N68" s="1"/>
      <c r="O68" s="3"/>
    </row>
    <row r="69" spans="1:11" ht="12.75">
      <c r="A69" s="1"/>
      <c r="B69" s="3"/>
      <c r="C69" s="46" t="s">
        <v>176</v>
      </c>
      <c r="D69" s="64"/>
      <c r="E69" s="64"/>
      <c r="F69" s="64"/>
      <c r="G69" s="64"/>
      <c r="H69" s="1"/>
      <c r="I69" s="3"/>
      <c r="J69" s="1"/>
      <c r="K69" s="3"/>
    </row>
    <row r="70" spans="1:11" ht="12.75">
      <c r="A70" s="1"/>
      <c r="B70" s="3"/>
      <c r="C70" s="1" t="s">
        <v>177</v>
      </c>
      <c r="D70" s="63"/>
      <c r="E70" s="63"/>
      <c r="F70" s="63"/>
      <c r="G70" s="63"/>
      <c r="H70" s="1"/>
      <c r="I70" s="3"/>
      <c r="J70" s="1"/>
      <c r="K70" s="3"/>
    </row>
    <row r="71" spans="1:11" ht="12.75">
      <c r="A71" s="1"/>
      <c r="B71" s="3"/>
      <c r="C71" s="1" t="s">
        <v>178</v>
      </c>
      <c r="D71" s="63"/>
      <c r="E71" s="63"/>
      <c r="F71" s="63"/>
      <c r="G71" s="63"/>
      <c r="H71" s="1"/>
      <c r="I71" s="3"/>
      <c r="J71" s="1"/>
      <c r="K71" s="3"/>
    </row>
    <row r="72" spans="1:11" ht="12.75">
      <c r="A72" s="1"/>
      <c r="B72" s="3"/>
      <c r="C72" s="1"/>
      <c r="D72" s="63"/>
      <c r="E72" s="63"/>
      <c r="F72" s="63"/>
      <c r="G72" s="63"/>
      <c r="H72" s="1"/>
      <c r="I72" s="3"/>
      <c r="J72" s="1"/>
      <c r="K72" s="3"/>
    </row>
    <row r="73" spans="1:11" ht="12.75">
      <c r="A73" s="1"/>
      <c r="B73" s="3"/>
      <c r="C73" s="1"/>
      <c r="D73" s="63"/>
      <c r="E73" s="63"/>
      <c r="F73" s="63"/>
      <c r="G73" s="63"/>
      <c r="H73" s="1"/>
      <c r="I73" s="3"/>
      <c r="J73" s="1"/>
      <c r="K73" s="3"/>
    </row>
    <row r="74" spans="4:7" ht="12.75">
      <c r="D74" s="65"/>
      <c r="E74" s="65"/>
      <c r="F74" s="65"/>
      <c r="G74" s="65"/>
    </row>
    <row r="75" spans="4:7" ht="12.75">
      <c r="D75" s="65"/>
      <c r="E75" s="65"/>
      <c r="F75" s="65"/>
      <c r="G75" s="65"/>
    </row>
    <row r="76" spans="4:7" ht="12.75">
      <c r="D76" s="65"/>
      <c r="E76" s="65"/>
      <c r="F76" s="65"/>
      <c r="G76" s="65"/>
    </row>
    <row r="77" spans="4:7" ht="12.75">
      <c r="D77" s="65"/>
      <c r="E77" s="65"/>
      <c r="F77" s="65"/>
      <c r="G77" s="65"/>
    </row>
    <row r="78" spans="4:7" ht="12.75">
      <c r="D78" s="65"/>
      <c r="E78" s="65"/>
      <c r="F78" s="65"/>
      <c r="G78" s="65"/>
    </row>
    <row r="79" spans="4:7" ht="12.75">
      <c r="D79" s="65"/>
      <c r="E79" s="65"/>
      <c r="F79" s="65"/>
      <c r="G79" s="65"/>
    </row>
    <row r="80" spans="4:7" ht="12.75">
      <c r="D80" s="65"/>
      <c r="E80" s="65"/>
      <c r="F80" s="65"/>
      <c r="G80" s="65"/>
    </row>
    <row r="81" spans="4:7" ht="12.75">
      <c r="D81" s="65"/>
      <c r="E81" s="65"/>
      <c r="F81" s="65"/>
      <c r="G81" s="65"/>
    </row>
    <row r="82" spans="4:7" ht="12.75">
      <c r="D82" s="65"/>
      <c r="E82" s="65"/>
      <c r="F82" s="65"/>
      <c r="G82" s="65"/>
    </row>
    <row r="83" spans="4:7" ht="12.75">
      <c r="D83" s="65"/>
      <c r="E83" s="65"/>
      <c r="F83" s="65"/>
      <c r="G83" s="65"/>
    </row>
    <row r="84" spans="4:7" ht="12.75">
      <c r="D84" s="65"/>
      <c r="E84" s="65"/>
      <c r="F84" s="65"/>
      <c r="G84" s="65"/>
    </row>
    <row r="85" spans="4:7" ht="12.75">
      <c r="D85" s="65"/>
      <c r="E85" s="65"/>
      <c r="F85" s="65"/>
      <c r="G85" s="65"/>
    </row>
    <row r="86" spans="4:7" ht="12.75">
      <c r="D86" s="65"/>
      <c r="E86" s="65"/>
      <c r="F86" s="65"/>
      <c r="G86" s="65"/>
    </row>
    <row r="87" spans="4:7" ht="12.75">
      <c r="D87" s="65"/>
      <c r="E87" s="65"/>
      <c r="F87" s="65"/>
      <c r="G87" s="65"/>
    </row>
    <row r="88" spans="4:7" ht="12.75">
      <c r="D88" s="65"/>
      <c r="E88" s="65"/>
      <c r="F88" s="65"/>
      <c r="G88" s="65"/>
    </row>
    <row r="89" spans="4:7" ht="12.75">
      <c r="D89" s="65"/>
      <c r="E89" s="65"/>
      <c r="F89" s="65"/>
      <c r="G89" s="65"/>
    </row>
    <row r="90" spans="4:7" ht="12.75">
      <c r="D90" s="65"/>
      <c r="E90" s="65"/>
      <c r="F90" s="65"/>
      <c r="G90" s="65"/>
    </row>
    <row r="91" spans="4:7" ht="12.75">
      <c r="D91" s="65"/>
      <c r="E91" s="65"/>
      <c r="F91" s="65"/>
      <c r="G91" s="65"/>
    </row>
    <row r="92" spans="4:7" ht="12.75">
      <c r="D92" s="65"/>
      <c r="E92" s="65"/>
      <c r="F92" s="65"/>
      <c r="G92" s="65"/>
    </row>
    <row r="93" spans="4:7" ht="12.75">
      <c r="D93" s="65"/>
      <c r="E93" s="65"/>
      <c r="F93" s="65"/>
      <c r="G93" s="65"/>
    </row>
    <row r="94" spans="4:7" ht="12.75">
      <c r="D94" s="65"/>
      <c r="E94" s="65"/>
      <c r="F94" s="65"/>
      <c r="G94" s="65"/>
    </row>
    <row r="95" spans="4:7" ht="12.75">
      <c r="D95" s="65"/>
      <c r="E95" s="65"/>
      <c r="F95" s="65"/>
      <c r="G95" s="65"/>
    </row>
    <row r="96" spans="4:7" ht="12.75">
      <c r="D96" s="65"/>
      <c r="E96" s="65"/>
      <c r="F96" s="65"/>
      <c r="G96" s="65"/>
    </row>
    <row r="97" spans="4:7" ht="12.75">
      <c r="D97" s="65"/>
      <c r="E97" s="65"/>
      <c r="F97" s="65"/>
      <c r="G97" s="65"/>
    </row>
    <row r="98" spans="4:7" ht="12.75">
      <c r="D98" s="65"/>
      <c r="E98" s="65"/>
      <c r="F98" s="65"/>
      <c r="G98" s="65"/>
    </row>
    <row r="99" spans="4:7" ht="12.75">
      <c r="D99" s="65"/>
      <c r="E99" s="65"/>
      <c r="F99" s="65"/>
      <c r="G99" s="65"/>
    </row>
    <row r="100" spans="4:7" ht="12.75">
      <c r="D100" s="65"/>
      <c r="E100" s="65"/>
      <c r="F100" s="65"/>
      <c r="G100" s="65"/>
    </row>
    <row r="101" spans="4:7" ht="12.75">
      <c r="D101" s="65"/>
      <c r="E101" s="65"/>
      <c r="F101" s="65"/>
      <c r="G101" s="65"/>
    </row>
    <row r="102" spans="4:7" ht="12.75">
      <c r="D102" s="65"/>
      <c r="E102" s="65"/>
      <c r="F102" s="65"/>
      <c r="G102" s="65"/>
    </row>
    <row r="103" spans="4:7" ht="12.75">
      <c r="D103" s="65"/>
      <c r="E103" s="65"/>
      <c r="F103" s="65"/>
      <c r="G103" s="65"/>
    </row>
    <row r="104" spans="4:7" ht="12.75">
      <c r="D104" s="65"/>
      <c r="E104" s="65"/>
      <c r="F104" s="65"/>
      <c r="G104" s="65"/>
    </row>
    <row r="105" spans="4:7" ht="12.75">
      <c r="D105" s="65"/>
      <c r="E105" s="65"/>
      <c r="F105" s="65"/>
      <c r="G105" s="65"/>
    </row>
    <row r="106" spans="4:7" ht="12.75">
      <c r="D106" s="65"/>
      <c r="E106" s="65"/>
      <c r="F106" s="65"/>
      <c r="G106" s="65"/>
    </row>
    <row r="107" spans="4:7" ht="12.75">
      <c r="D107" s="65"/>
      <c r="E107" s="65"/>
      <c r="F107" s="65"/>
      <c r="G107" s="65"/>
    </row>
    <row r="108" spans="4:7" ht="12.75">
      <c r="D108" s="65"/>
      <c r="E108" s="65"/>
      <c r="F108" s="65"/>
      <c r="G108" s="65"/>
    </row>
    <row r="109" spans="4:7" ht="12.75">
      <c r="D109" s="65"/>
      <c r="E109" s="65"/>
      <c r="F109" s="65"/>
      <c r="G109" s="65"/>
    </row>
    <row r="110" spans="4:7" ht="12.75">
      <c r="D110" s="65"/>
      <c r="E110" s="65"/>
      <c r="F110" s="65"/>
      <c r="G110" s="65"/>
    </row>
    <row r="111" spans="4:7" ht="12.75">
      <c r="D111" s="65"/>
      <c r="E111" s="65"/>
      <c r="F111" s="65"/>
      <c r="G111" s="65"/>
    </row>
    <row r="112" spans="4:7" ht="12.75">
      <c r="D112" s="65"/>
      <c r="E112" s="65"/>
      <c r="F112" s="65"/>
      <c r="G112" s="65"/>
    </row>
    <row r="113" spans="4:7" ht="12.75">
      <c r="D113" s="65"/>
      <c r="E113" s="65"/>
      <c r="F113" s="65"/>
      <c r="G113" s="65"/>
    </row>
    <row r="114" spans="4:7" ht="12.75">
      <c r="D114" s="65"/>
      <c r="E114" s="65"/>
      <c r="F114" s="65"/>
      <c r="G114" s="65"/>
    </row>
    <row r="115" spans="4:7" ht="12.75">
      <c r="D115" s="65"/>
      <c r="E115" s="65"/>
      <c r="F115" s="65"/>
      <c r="G115" s="65"/>
    </row>
    <row r="116" spans="4:7" ht="12.75">
      <c r="D116" s="65"/>
      <c r="E116" s="65"/>
      <c r="F116" s="65"/>
      <c r="G116" s="65"/>
    </row>
    <row r="117" spans="4:7" ht="12.75">
      <c r="D117" s="65"/>
      <c r="E117" s="65"/>
      <c r="F117" s="65"/>
      <c r="G117" s="65"/>
    </row>
    <row r="118" spans="4:7" ht="12.75">
      <c r="D118" s="65"/>
      <c r="E118" s="65"/>
      <c r="F118" s="65"/>
      <c r="G118" s="65"/>
    </row>
    <row r="119" spans="4:7" ht="12.75">
      <c r="D119" s="65"/>
      <c r="E119" s="65"/>
      <c r="F119" s="65"/>
      <c r="G119" s="65"/>
    </row>
    <row r="120" spans="4:7" ht="12.75">
      <c r="D120" s="65"/>
      <c r="E120" s="65"/>
      <c r="F120" s="65"/>
      <c r="G120" s="65"/>
    </row>
    <row r="121" spans="4:7" ht="12.75">
      <c r="D121" s="65"/>
      <c r="E121" s="65"/>
      <c r="F121" s="65"/>
      <c r="G121" s="65"/>
    </row>
    <row r="122" spans="4:7" ht="12.75">
      <c r="D122" s="65"/>
      <c r="E122" s="65"/>
      <c r="F122" s="65"/>
      <c r="G122" s="65"/>
    </row>
    <row r="123" spans="4:7" ht="12.75">
      <c r="D123" s="65"/>
      <c r="E123" s="65"/>
      <c r="F123" s="65"/>
      <c r="G123" s="65"/>
    </row>
    <row r="124" spans="4:7" ht="12.75">
      <c r="D124" s="65"/>
      <c r="E124" s="65"/>
      <c r="F124" s="65"/>
      <c r="G124" s="65"/>
    </row>
    <row r="125" spans="4:7" ht="12.75">
      <c r="D125" s="65"/>
      <c r="E125" s="65"/>
      <c r="F125" s="65"/>
      <c r="G125" s="65"/>
    </row>
    <row r="126" spans="4:7" ht="12.75">
      <c r="D126" s="65"/>
      <c r="E126" s="65"/>
      <c r="F126" s="65"/>
      <c r="G126" s="65"/>
    </row>
    <row r="127" spans="4:7" ht="12.75">
      <c r="D127" s="65"/>
      <c r="E127" s="65"/>
      <c r="F127" s="65"/>
      <c r="G127" s="65"/>
    </row>
    <row r="128" spans="4:7" ht="12.75">
      <c r="D128" s="65"/>
      <c r="E128" s="65"/>
      <c r="F128" s="65"/>
      <c r="G128" s="65"/>
    </row>
    <row r="129" spans="4:7" ht="12.75">
      <c r="D129" s="65"/>
      <c r="E129" s="65"/>
      <c r="F129" s="65"/>
      <c r="G129" s="65"/>
    </row>
    <row r="130" spans="4:7" ht="12.75">
      <c r="D130" s="65"/>
      <c r="E130" s="65"/>
      <c r="F130" s="65"/>
      <c r="G130" s="65"/>
    </row>
    <row r="131" spans="4:7" ht="12.75">
      <c r="D131" s="65"/>
      <c r="E131" s="65"/>
      <c r="F131" s="65"/>
      <c r="G131" s="65"/>
    </row>
    <row r="132" spans="4:7" ht="12.75">
      <c r="D132" s="65"/>
      <c r="E132" s="65"/>
      <c r="F132" s="65"/>
      <c r="G132" s="65"/>
    </row>
    <row r="133" spans="4:7" ht="12.75">
      <c r="D133" s="65"/>
      <c r="E133" s="65"/>
      <c r="F133" s="65"/>
      <c r="G133" s="65"/>
    </row>
    <row r="134" spans="4:7" ht="12.75">
      <c r="D134" s="65"/>
      <c r="E134" s="65"/>
      <c r="F134" s="65"/>
      <c r="G134" s="65"/>
    </row>
    <row r="135" spans="4:7" ht="12.75">
      <c r="D135" s="65"/>
      <c r="E135" s="65"/>
      <c r="F135" s="65"/>
      <c r="G135" s="65"/>
    </row>
    <row r="136" spans="4:7" ht="12.75">
      <c r="D136" s="65"/>
      <c r="E136" s="65"/>
      <c r="F136" s="65"/>
      <c r="G136" s="65"/>
    </row>
    <row r="137" spans="4:7" ht="12.75">
      <c r="D137" s="65"/>
      <c r="E137" s="65"/>
      <c r="F137" s="65"/>
      <c r="G137" s="65"/>
    </row>
  </sheetData>
  <mergeCells count="8">
    <mergeCell ref="D2:E2"/>
    <mergeCell ref="F2:G2"/>
    <mergeCell ref="P2:Q2"/>
    <mergeCell ref="R2:S2"/>
    <mergeCell ref="H2:I2"/>
    <mergeCell ref="J2:K2"/>
    <mergeCell ref="L2:M2"/>
    <mergeCell ref="N2:O2"/>
  </mergeCells>
  <printOptions/>
  <pageMargins left="0.25" right="0.25" top="0.5" bottom="0.5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9"/>
  <sheetViews>
    <sheetView workbookViewId="0" topLeftCell="A1">
      <selection activeCell="E12" sqref="E12"/>
    </sheetView>
  </sheetViews>
  <sheetFormatPr defaultColWidth="9.140625" defaultRowHeight="12.75"/>
  <cols>
    <col min="3" max="3" width="10.140625" style="0" bestFit="1" customWidth="1"/>
  </cols>
  <sheetData>
    <row r="3" spans="1:18" ht="12.75">
      <c r="A3" s="100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3.5" thickBot="1">
      <c r="A4" s="100" t="s">
        <v>257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3.5" thickBot="1">
      <c r="A5" s="101"/>
      <c r="B5" s="101"/>
      <c r="C5" s="102" t="s">
        <v>258</v>
      </c>
      <c r="D5" s="103" t="s">
        <v>259</v>
      </c>
      <c r="E5" s="103" t="s">
        <v>260</v>
      </c>
      <c r="F5" s="103" t="s">
        <v>261</v>
      </c>
      <c r="G5" s="104" t="s">
        <v>262</v>
      </c>
      <c r="H5" s="105" t="s">
        <v>263</v>
      </c>
      <c r="I5" s="140" t="s">
        <v>264</v>
      </c>
      <c r="J5" s="141"/>
      <c r="K5" s="141"/>
      <c r="L5" s="141"/>
      <c r="M5" s="106" t="s">
        <v>265</v>
      </c>
      <c r="N5" s="101"/>
      <c r="O5" s="101"/>
      <c r="P5" s="101"/>
      <c r="Q5" s="101"/>
      <c r="R5" s="101"/>
    </row>
    <row r="6" spans="1:18" ht="12.75">
      <c r="A6" s="101"/>
      <c r="B6" s="101"/>
      <c r="C6" s="107"/>
      <c r="D6" s="108"/>
      <c r="E6" s="108"/>
      <c r="F6" s="108"/>
      <c r="G6" s="109"/>
      <c r="H6" s="110"/>
      <c r="I6" s="111" t="s">
        <v>266</v>
      </c>
      <c r="J6" s="112" t="s">
        <v>266</v>
      </c>
      <c r="K6" s="111" t="s">
        <v>267</v>
      </c>
      <c r="L6" s="111" t="s">
        <v>267</v>
      </c>
      <c r="M6" s="113"/>
      <c r="N6" s="101"/>
      <c r="O6" s="101"/>
      <c r="P6" s="101"/>
      <c r="Q6" s="101"/>
      <c r="R6" s="101"/>
    </row>
    <row r="7" spans="1:18" ht="13.5" thickBot="1">
      <c r="A7" s="101"/>
      <c r="B7" s="101"/>
      <c r="C7" s="114" t="s">
        <v>268</v>
      </c>
      <c r="D7" s="115" t="s">
        <v>268</v>
      </c>
      <c r="E7" s="115" t="s">
        <v>268</v>
      </c>
      <c r="F7" s="115" t="s">
        <v>268</v>
      </c>
      <c r="G7" s="116" t="s">
        <v>268</v>
      </c>
      <c r="H7" s="117" t="s">
        <v>268</v>
      </c>
      <c r="I7" s="118" t="s">
        <v>268</v>
      </c>
      <c r="J7" s="119" t="s">
        <v>268</v>
      </c>
      <c r="K7" s="120" t="s">
        <v>268</v>
      </c>
      <c r="L7" s="121" t="s">
        <v>268</v>
      </c>
      <c r="M7" s="122" t="s">
        <v>268</v>
      </c>
      <c r="N7" s="101"/>
      <c r="O7" s="101"/>
      <c r="P7" s="101"/>
      <c r="Q7" s="101"/>
      <c r="R7" s="101"/>
    </row>
    <row r="8" spans="1:18" ht="12.75">
      <c r="A8" s="101"/>
      <c r="B8" s="101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01"/>
      <c r="O8" s="101"/>
      <c r="P8" s="101"/>
      <c r="Q8" s="101"/>
      <c r="R8" s="101"/>
    </row>
    <row r="9" spans="1:18" ht="12.75">
      <c r="A9" s="101"/>
      <c r="B9" s="101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4"/>
      <c r="N9" s="101"/>
      <c r="O9" s="101"/>
      <c r="P9" s="101"/>
      <c r="Q9" s="101"/>
      <c r="R9" s="101"/>
    </row>
    <row r="10" spans="1:18" ht="12.75">
      <c r="A10" s="126" t="s">
        <v>269</v>
      </c>
      <c r="B10" s="35"/>
      <c r="C10" s="127">
        <f>+C24</f>
        <v>748788.5700000001</v>
      </c>
      <c r="D10" s="127">
        <f>14506+14484+14484</f>
        <v>43474</v>
      </c>
      <c r="E10" s="127">
        <v>154785</v>
      </c>
      <c r="F10" s="127"/>
      <c r="G10" s="127"/>
      <c r="H10" s="127"/>
      <c r="I10" s="127"/>
      <c r="J10" s="127"/>
      <c r="K10" s="127"/>
      <c r="L10" s="127"/>
      <c r="M10" s="127">
        <f>SUM(C10:H10)</f>
        <v>947047.5700000001</v>
      </c>
      <c r="N10" s="35"/>
      <c r="O10" s="101"/>
      <c r="P10" s="101"/>
      <c r="Q10" s="101"/>
      <c r="R10" s="101"/>
    </row>
    <row r="11" spans="1:18" ht="12.75">
      <c r="A11" s="126"/>
      <c r="B11" s="35"/>
      <c r="C11" s="127"/>
      <c r="D11" s="127"/>
      <c r="E11" s="127"/>
      <c r="F11" s="127"/>
      <c r="G11" s="127"/>
      <c r="H11" s="127"/>
      <c r="I11" s="127"/>
      <c r="J11" s="127"/>
      <c r="K11" s="126"/>
      <c r="L11" s="127"/>
      <c r="M11" s="127"/>
      <c r="N11" s="35"/>
      <c r="O11" s="101"/>
      <c r="P11" s="101"/>
      <c r="Q11" s="101"/>
      <c r="R11" s="101"/>
    </row>
    <row r="12" spans="1:18" ht="12.75">
      <c r="A12" s="126" t="s">
        <v>270</v>
      </c>
      <c r="B12" s="35"/>
      <c r="C12" s="127">
        <v>639607.23</v>
      </c>
      <c r="D12" s="127">
        <f>60+4653</f>
        <v>4713</v>
      </c>
      <c r="E12" s="127">
        <f>616+43813+50032+625+43813+616</f>
        <v>139515</v>
      </c>
      <c r="F12" s="127"/>
      <c r="G12" s="127"/>
      <c r="H12" s="127"/>
      <c r="I12" s="127"/>
      <c r="J12" s="127"/>
      <c r="K12" s="127"/>
      <c r="L12" s="127"/>
      <c r="M12" s="127">
        <f>SUM(C12:H12)</f>
        <v>783835.23</v>
      </c>
      <c r="N12" s="35"/>
      <c r="O12" s="101"/>
      <c r="P12" s="101"/>
      <c r="Q12" s="101"/>
      <c r="R12" s="101"/>
    </row>
    <row r="13" spans="1:14" ht="12.75">
      <c r="A13" s="128"/>
      <c r="B13" s="128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8"/>
    </row>
    <row r="14" spans="1:14" ht="12.75">
      <c r="A14" s="128"/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8"/>
    </row>
    <row r="15" spans="1:14" ht="12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12.7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3:13" ht="15"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3:10" ht="12.75">
      <c r="C18" s="130"/>
      <c r="D18" s="130"/>
      <c r="E18" s="130"/>
      <c r="F18" s="130"/>
      <c r="G18" s="130"/>
      <c r="H18" s="130"/>
      <c r="I18" s="130"/>
      <c r="J18" s="130"/>
    </row>
    <row r="19" spans="2:10" ht="12.75">
      <c r="B19" t="s">
        <v>271</v>
      </c>
      <c r="C19" s="130">
        <v>47797.72</v>
      </c>
      <c r="D19" s="130"/>
      <c r="E19" s="130"/>
      <c r="F19" s="130"/>
      <c r="G19" s="130"/>
      <c r="H19" s="130"/>
      <c r="I19" s="130"/>
      <c r="J19" s="130"/>
    </row>
    <row r="20" spans="2:10" ht="12.75">
      <c r="B20" t="s">
        <v>272</v>
      </c>
      <c r="C20" s="131">
        <v>479456.65</v>
      </c>
      <c r="D20" s="130"/>
      <c r="E20" s="130"/>
      <c r="F20" s="130"/>
      <c r="G20" s="130"/>
      <c r="H20" s="130"/>
      <c r="I20" s="130"/>
      <c r="J20" s="130"/>
    </row>
    <row r="21" spans="2:10" ht="12.75">
      <c r="B21" t="s">
        <v>273</v>
      </c>
      <c r="C21" s="131">
        <v>37850.19</v>
      </c>
      <c r="D21" s="130"/>
      <c r="E21" s="130"/>
      <c r="F21" s="130"/>
      <c r="G21" s="130"/>
      <c r="H21" s="130"/>
      <c r="I21" s="130"/>
      <c r="J21" s="130"/>
    </row>
    <row r="22" spans="2:10" ht="12.75">
      <c r="B22" t="s">
        <v>274</v>
      </c>
      <c r="C22" s="131">
        <v>36132.3</v>
      </c>
      <c r="D22" s="130"/>
      <c r="E22" s="130"/>
      <c r="F22" s="130"/>
      <c r="G22" s="130"/>
      <c r="H22" s="130"/>
      <c r="I22" s="130"/>
      <c r="J22" s="130"/>
    </row>
    <row r="23" spans="2:10" ht="12.75">
      <c r="B23" t="s">
        <v>275</v>
      </c>
      <c r="C23" s="131">
        <v>147551.71</v>
      </c>
      <c r="D23" s="130"/>
      <c r="E23" s="130"/>
      <c r="F23" s="130"/>
      <c r="G23" s="130"/>
      <c r="H23" s="130"/>
      <c r="I23" s="130"/>
      <c r="J23" s="130"/>
    </row>
    <row r="24" spans="3:10" ht="12.75">
      <c r="C24" s="132">
        <f>SUM(C19:C23)</f>
        <v>748788.5700000001</v>
      </c>
      <c r="D24" s="130"/>
      <c r="E24" s="130"/>
      <c r="F24" s="130"/>
      <c r="G24" s="130"/>
      <c r="H24" s="130"/>
      <c r="I24" s="130"/>
      <c r="J24" s="130"/>
    </row>
    <row r="25" spans="3:10" ht="12.75">
      <c r="C25" s="131"/>
      <c r="D25" s="130"/>
      <c r="E25" s="130"/>
      <c r="F25" s="130"/>
      <c r="G25" s="130"/>
      <c r="H25" s="130"/>
      <c r="I25" s="130"/>
      <c r="J25" s="130"/>
    </row>
    <row r="26" spans="3:10" ht="12.75">
      <c r="C26" s="131"/>
      <c r="D26" s="130"/>
      <c r="E26" s="130"/>
      <c r="F26" s="130"/>
      <c r="G26" s="130"/>
      <c r="H26" s="130"/>
      <c r="I26" s="130"/>
      <c r="J26" s="130"/>
    </row>
    <row r="27" spans="3:10" ht="12.75">
      <c r="C27" s="131"/>
      <c r="D27" s="130"/>
      <c r="E27" s="130"/>
      <c r="F27" s="130"/>
      <c r="G27" s="130"/>
      <c r="H27" s="130"/>
      <c r="I27" s="130"/>
      <c r="J27" s="130"/>
    </row>
    <row r="28" spans="3:10" ht="12.75">
      <c r="C28" s="130"/>
      <c r="D28" s="130"/>
      <c r="E28" s="130"/>
      <c r="F28" s="130"/>
      <c r="G28" s="130"/>
      <c r="H28" s="130"/>
      <c r="I28" s="130"/>
      <c r="J28" s="130"/>
    </row>
    <row r="29" spans="3:10" ht="12.75">
      <c r="C29" s="130"/>
      <c r="D29" s="130"/>
      <c r="E29" s="130"/>
      <c r="F29" s="130"/>
      <c r="G29" s="130"/>
      <c r="H29" s="130"/>
      <c r="I29" s="130"/>
      <c r="J29" s="130"/>
    </row>
  </sheetData>
  <mergeCells count="1">
    <mergeCell ref="I5:L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7">
      <selection activeCell="B17" sqref="B17"/>
    </sheetView>
  </sheetViews>
  <sheetFormatPr defaultColWidth="9.140625" defaultRowHeight="12.75"/>
  <cols>
    <col min="1" max="1" width="2.7109375" style="0" customWidth="1"/>
  </cols>
  <sheetData>
    <row r="1" ht="12.75">
      <c r="B1" s="80" t="s">
        <v>244</v>
      </c>
    </row>
    <row r="2" ht="12.75">
      <c r="B2" t="s">
        <v>245</v>
      </c>
    </row>
    <row r="3" ht="12.75">
      <c r="B3" t="s">
        <v>240</v>
      </c>
    </row>
    <row r="5" spans="1:2" ht="12.75">
      <c r="A5" t="s">
        <v>211</v>
      </c>
      <c r="B5" t="s">
        <v>246</v>
      </c>
    </row>
    <row r="6" ht="12.75">
      <c r="B6" t="s">
        <v>279</v>
      </c>
    </row>
    <row r="7" ht="12.75">
      <c r="B7" t="s">
        <v>247</v>
      </c>
    </row>
    <row r="10" spans="1:2" ht="12.75">
      <c r="A10" t="s">
        <v>203</v>
      </c>
      <c r="B10" t="s">
        <v>248</v>
      </c>
    </row>
    <row r="11" ht="12.75">
      <c r="B11" t="s">
        <v>202</v>
      </c>
    </row>
    <row r="12" ht="12.75">
      <c r="B12" t="s">
        <v>280</v>
      </c>
    </row>
    <row r="15" spans="1:2" ht="12.75">
      <c r="A15" t="s">
        <v>204</v>
      </c>
      <c r="B15" t="s">
        <v>281</v>
      </c>
    </row>
    <row r="16" ht="12.75">
      <c r="B16" t="s">
        <v>210</v>
      </c>
    </row>
    <row r="17" ht="12.75">
      <c r="B17" t="s">
        <v>282</v>
      </c>
    </row>
    <row r="18" ht="12.75">
      <c r="B18" t="s">
        <v>283</v>
      </c>
    </row>
    <row r="21" spans="1:2" ht="12.75">
      <c r="A21" t="s">
        <v>205</v>
      </c>
      <c r="B21" t="s">
        <v>284</v>
      </c>
    </row>
    <row r="22" spans="2:11" ht="12.75">
      <c r="B22" t="s">
        <v>292</v>
      </c>
      <c r="H22" s="133"/>
      <c r="I22" s="133"/>
      <c r="J22" s="133"/>
      <c r="K22" s="133"/>
    </row>
    <row r="23" ht="12.75">
      <c r="B23" s="133" t="s">
        <v>293</v>
      </c>
    </row>
    <row r="25" spans="1:2" ht="12.75">
      <c r="A25" t="s">
        <v>206</v>
      </c>
      <c r="B25" t="s">
        <v>285</v>
      </c>
    </row>
    <row r="26" spans="2:11" ht="12.75">
      <c r="B26" t="s">
        <v>294</v>
      </c>
      <c r="G26" s="133"/>
      <c r="H26" s="133"/>
      <c r="I26" s="133"/>
      <c r="J26" s="133"/>
      <c r="K26" s="133"/>
    </row>
    <row r="27" spans="2:3" ht="12.75">
      <c r="B27" s="133" t="s">
        <v>295</v>
      </c>
      <c r="C27" s="133"/>
    </row>
    <row r="29" spans="1:2" ht="12.75">
      <c r="A29" t="s">
        <v>207</v>
      </c>
      <c r="B29" t="s">
        <v>287</v>
      </c>
    </row>
    <row r="30" ht="12.75">
      <c r="B30" t="s">
        <v>286</v>
      </c>
    </row>
    <row r="31" ht="12.75">
      <c r="B31" t="s">
        <v>296</v>
      </c>
    </row>
    <row r="33" spans="1:2" ht="12.75">
      <c r="A33" t="s">
        <v>208</v>
      </c>
      <c r="B33" t="s">
        <v>288</v>
      </c>
    </row>
    <row r="34" ht="12.75">
      <c r="B34" t="s">
        <v>289</v>
      </c>
    </row>
    <row r="36" spans="1:2" ht="12.75">
      <c r="A36" t="s">
        <v>209</v>
      </c>
      <c r="B36" t="s">
        <v>290</v>
      </c>
    </row>
    <row r="37" ht="12.75">
      <c r="B37" t="s">
        <v>291</v>
      </c>
    </row>
  </sheetData>
  <printOptions/>
  <pageMargins left="0.25" right="0.2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8"/>
  <sheetViews>
    <sheetView workbookViewId="0" topLeftCell="A36">
      <selection activeCell="E41" sqref="E41"/>
    </sheetView>
  </sheetViews>
  <sheetFormatPr defaultColWidth="9.140625" defaultRowHeight="12.75"/>
  <cols>
    <col min="1" max="1" width="2.57421875" style="1" customWidth="1"/>
    <col min="2" max="2" width="2.7109375" style="3" customWidth="1"/>
    <col min="3" max="3" width="37.00390625" style="1" customWidth="1"/>
    <col min="4" max="4" width="12.140625" style="1" customWidth="1"/>
    <col min="5" max="5" width="12.00390625" style="3" customWidth="1"/>
    <col min="6" max="6" width="12.140625" style="1" customWidth="1"/>
    <col min="7" max="7" width="12.140625" style="3" customWidth="1"/>
    <col min="8" max="16384" width="9.140625" style="1" customWidth="1"/>
  </cols>
  <sheetData>
    <row r="2" ht="12.75">
      <c r="A2" s="2" t="s">
        <v>0</v>
      </c>
    </row>
    <row r="3" ht="12.75">
      <c r="A3" s="2"/>
    </row>
    <row r="4" ht="12.75">
      <c r="A4" s="2" t="s">
        <v>91</v>
      </c>
    </row>
    <row r="5" ht="12.75">
      <c r="A5" s="2" t="s">
        <v>241</v>
      </c>
    </row>
    <row r="6" ht="12.75">
      <c r="A6" s="2"/>
    </row>
    <row r="8" ht="13.5" thickBot="1">
      <c r="A8" s="2" t="s">
        <v>1</v>
      </c>
    </row>
    <row r="9" spans="4:7" ht="12.75">
      <c r="D9" s="137" t="s">
        <v>2</v>
      </c>
      <c r="E9" s="138"/>
      <c r="F9" s="138" t="s">
        <v>3</v>
      </c>
      <c r="G9" s="139"/>
    </row>
    <row r="10" spans="4:7" ht="12.75">
      <c r="D10" s="16" t="s">
        <v>12</v>
      </c>
      <c r="E10" s="6" t="s">
        <v>5</v>
      </c>
      <c r="F10" s="6" t="s">
        <v>4</v>
      </c>
      <c r="G10" s="17" t="s">
        <v>5</v>
      </c>
    </row>
    <row r="11" spans="4:7" ht="12.75">
      <c r="D11" s="18" t="s">
        <v>9</v>
      </c>
      <c r="E11" s="5" t="s">
        <v>6</v>
      </c>
      <c r="F11" s="5" t="s">
        <v>9</v>
      </c>
      <c r="G11" s="19" t="s">
        <v>9</v>
      </c>
    </row>
    <row r="12" spans="4:7" ht="12.75">
      <c r="D12" s="18" t="s">
        <v>8</v>
      </c>
      <c r="E12" s="5" t="s">
        <v>7</v>
      </c>
      <c r="F12" s="5" t="s">
        <v>10</v>
      </c>
      <c r="G12" s="19" t="s">
        <v>7</v>
      </c>
    </row>
    <row r="13" spans="4:7" ht="12.75">
      <c r="D13" s="18"/>
      <c r="E13" s="5" t="s">
        <v>8</v>
      </c>
      <c r="F13" s="5"/>
      <c r="G13" s="19" t="s">
        <v>11</v>
      </c>
    </row>
    <row r="14" spans="4:7" ht="12.75">
      <c r="D14" s="76" t="s">
        <v>242</v>
      </c>
      <c r="E14" s="83" t="s">
        <v>243</v>
      </c>
      <c r="F14" s="78" t="s">
        <v>242</v>
      </c>
      <c r="G14" s="79" t="s">
        <v>243</v>
      </c>
    </row>
    <row r="15" spans="4:7" ht="13.5" thickBot="1">
      <c r="D15" s="20" t="s">
        <v>13</v>
      </c>
      <c r="E15" s="21" t="s">
        <v>13</v>
      </c>
      <c r="F15" s="21" t="s">
        <v>13</v>
      </c>
      <c r="G15" s="22" t="s">
        <v>13</v>
      </c>
    </row>
    <row r="16" spans="4:7" ht="12.75">
      <c r="D16" s="23"/>
      <c r="E16" s="14"/>
      <c r="F16" s="23"/>
      <c r="G16" s="14"/>
    </row>
    <row r="17" spans="1:7" ht="12.75">
      <c r="A17" s="1">
        <v>1</v>
      </c>
      <c r="B17" s="3" t="s">
        <v>29</v>
      </c>
      <c r="C17" s="1" t="s">
        <v>108</v>
      </c>
      <c r="D17" s="61">
        <v>4835</v>
      </c>
      <c r="E17" s="62">
        <v>3806</v>
      </c>
      <c r="F17" s="61">
        <v>4835</v>
      </c>
      <c r="G17" s="62">
        <v>3806</v>
      </c>
    </row>
    <row r="18" spans="4:7" ht="12.75">
      <c r="D18" s="56"/>
      <c r="E18" s="84"/>
      <c r="F18" s="56"/>
      <c r="G18" s="84"/>
    </row>
    <row r="19" spans="2:7" ht="12.75">
      <c r="B19" s="3" t="s">
        <v>30</v>
      </c>
      <c r="C19" s="1" t="s">
        <v>15</v>
      </c>
      <c r="D19" s="61">
        <v>0</v>
      </c>
      <c r="E19" s="85">
        <v>0</v>
      </c>
      <c r="F19" s="61">
        <v>0</v>
      </c>
      <c r="G19" s="85">
        <v>0</v>
      </c>
    </row>
    <row r="20" spans="4:7" ht="12.75">
      <c r="D20" s="56"/>
      <c r="E20" s="84"/>
      <c r="F20" s="56"/>
      <c r="G20" s="84"/>
    </row>
    <row r="21" spans="2:7" ht="12.75">
      <c r="B21" s="7" t="s">
        <v>28</v>
      </c>
      <c r="C21" s="1" t="s">
        <v>109</v>
      </c>
      <c r="D21" s="61">
        <v>0</v>
      </c>
      <c r="E21" s="62">
        <v>0</v>
      </c>
      <c r="F21" s="61">
        <v>0</v>
      </c>
      <c r="G21" s="62">
        <v>0</v>
      </c>
    </row>
    <row r="22" spans="4:7" ht="12.75">
      <c r="D22" s="56"/>
      <c r="E22" s="84"/>
      <c r="F22" s="56"/>
      <c r="G22" s="84"/>
    </row>
    <row r="23" spans="1:7" ht="12.75">
      <c r="A23" s="1">
        <v>2</v>
      </c>
      <c r="B23" s="3" t="s">
        <v>29</v>
      </c>
      <c r="C23" s="1" t="s">
        <v>110</v>
      </c>
      <c r="D23" s="56">
        <v>1847</v>
      </c>
      <c r="E23" s="57">
        <v>617</v>
      </c>
      <c r="F23" s="56">
        <v>1847</v>
      </c>
      <c r="G23" s="57">
        <v>617</v>
      </c>
    </row>
    <row r="24" spans="3:7" ht="12.75">
      <c r="C24" s="1" t="s">
        <v>111</v>
      </c>
      <c r="D24" s="56"/>
      <c r="E24" s="57"/>
      <c r="F24" s="56"/>
      <c r="G24" s="57"/>
    </row>
    <row r="25" spans="3:7" ht="12.75">
      <c r="C25" s="1" t="s">
        <v>112</v>
      </c>
      <c r="D25" s="56"/>
      <c r="E25" s="57"/>
      <c r="F25" s="56"/>
      <c r="G25" s="57"/>
    </row>
    <row r="26" spans="4:7" ht="12.75">
      <c r="D26" s="56"/>
      <c r="E26" s="57"/>
      <c r="F26" s="56"/>
      <c r="G26" s="57"/>
    </row>
    <row r="27" spans="2:7" ht="12.75">
      <c r="B27" s="3" t="s">
        <v>30</v>
      </c>
      <c r="C27" s="1" t="s">
        <v>166</v>
      </c>
      <c r="D27" s="56">
        <v>-784</v>
      </c>
      <c r="E27" s="57">
        <v>-803</v>
      </c>
      <c r="F27" s="56">
        <v>-784</v>
      </c>
      <c r="G27" s="57">
        <v>-803</v>
      </c>
    </row>
    <row r="28" spans="4:7" ht="12.75">
      <c r="D28" s="56"/>
      <c r="E28" s="57"/>
      <c r="F28" s="56"/>
      <c r="G28" s="57"/>
    </row>
    <row r="29" spans="2:7" ht="12.75">
      <c r="B29" s="3" t="s">
        <v>28</v>
      </c>
      <c r="C29" s="1" t="s">
        <v>16</v>
      </c>
      <c r="D29" s="56">
        <v>-947</v>
      </c>
      <c r="E29" s="57">
        <v>-883</v>
      </c>
      <c r="F29" s="56">
        <v>-947</v>
      </c>
      <c r="G29" s="57">
        <v>-883</v>
      </c>
    </row>
    <row r="30" spans="4:7" ht="12.75">
      <c r="D30" s="56"/>
      <c r="E30" s="57"/>
      <c r="F30" s="56"/>
      <c r="G30" s="57"/>
    </row>
    <row r="31" spans="2:7" ht="12.75">
      <c r="B31" s="3" t="s">
        <v>31</v>
      </c>
      <c r="C31" s="1" t="s">
        <v>17</v>
      </c>
      <c r="D31" s="61">
        <v>0</v>
      </c>
      <c r="E31" s="62">
        <v>0</v>
      </c>
      <c r="F31" s="61">
        <v>0</v>
      </c>
      <c r="G31" s="62">
        <v>0</v>
      </c>
    </row>
    <row r="32" spans="4:7" ht="12.75">
      <c r="D32" s="56"/>
      <c r="E32" s="57"/>
      <c r="F32" s="56"/>
      <c r="G32" s="57"/>
    </row>
    <row r="33" spans="2:7" ht="12.75">
      <c r="B33" s="3" t="s">
        <v>32</v>
      </c>
      <c r="C33" s="1" t="s">
        <v>113</v>
      </c>
      <c r="D33" s="56">
        <f>SUM(D23:D31)</f>
        <v>116</v>
      </c>
      <c r="E33" s="56">
        <f>SUM(E23:E31)</f>
        <v>-1069</v>
      </c>
      <c r="F33" s="56">
        <v>116</v>
      </c>
      <c r="G33" s="56">
        <f>SUM(G23:G31)</f>
        <v>-1069</v>
      </c>
    </row>
    <row r="34" spans="3:7" ht="12.75">
      <c r="C34" s="1" t="s">
        <v>47</v>
      </c>
      <c r="D34" s="56"/>
      <c r="E34" s="57"/>
      <c r="F34" s="56"/>
      <c r="G34" s="57"/>
    </row>
    <row r="35" spans="4:7" ht="12.75">
      <c r="D35" s="56"/>
      <c r="E35" s="57"/>
      <c r="F35" s="56"/>
      <c r="G35" s="57"/>
    </row>
    <row r="36" spans="2:7" ht="12.75">
      <c r="B36" s="3" t="s">
        <v>33</v>
      </c>
      <c r="C36" s="1" t="s">
        <v>114</v>
      </c>
      <c r="D36" s="56">
        <v>-111</v>
      </c>
      <c r="E36" s="57">
        <v>-120</v>
      </c>
      <c r="F36" s="56">
        <v>-111</v>
      </c>
      <c r="G36" s="57">
        <v>-120</v>
      </c>
    </row>
    <row r="37" spans="3:7" ht="12.75">
      <c r="C37" s="1" t="s">
        <v>115</v>
      </c>
      <c r="D37" s="61"/>
      <c r="E37" s="62"/>
      <c r="F37" s="61"/>
      <c r="G37" s="62"/>
    </row>
    <row r="38" spans="4:7" ht="12.75">
      <c r="D38" s="56"/>
      <c r="E38" s="57"/>
      <c r="F38" s="56"/>
      <c r="G38" s="57"/>
    </row>
    <row r="39" spans="2:7" ht="12.75">
      <c r="B39" s="3" t="s">
        <v>34</v>
      </c>
      <c r="C39" s="1" t="s">
        <v>113</v>
      </c>
      <c r="D39" s="56">
        <f>+D33+D36</f>
        <v>5</v>
      </c>
      <c r="E39" s="56">
        <f>+E33+E36</f>
        <v>-1189</v>
      </c>
      <c r="F39" s="56">
        <f>+F33+F36</f>
        <v>5</v>
      </c>
      <c r="G39" s="56">
        <f>+G33+G36</f>
        <v>-1189</v>
      </c>
    </row>
    <row r="40" spans="3:7" ht="12.75">
      <c r="C40" s="1" t="s">
        <v>47</v>
      </c>
      <c r="D40" s="56"/>
      <c r="E40" s="57"/>
      <c r="F40" s="56"/>
      <c r="G40" s="57"/>
    </row>
    <row r="41" spans="4:7" ht="12.75">
      <c r="D41" s="56"/>
      <c r="E41" s="57"/>
      <c r="F41" s="56"/>
      <c r="G41" s="57"/>
    </row>
    <row r="42" spans="2:7" ht="12.75">
      <c r="B42" s="3" t="s">
        <v>35</v>
      </c>
      <c r="C42" s="1" t="s">
        <v>116</v>
      </c>
      <c r="D42" s="61">
        <v>0</v>
      </c>
      <c r="E42" s="62">
        <v>0</v>
      </c>
      <c r="F42" s="61">
        <v>0</v>
      </c>
      <c r="G42" s="62">
        <v>0</v>
      </c>
    </row>
    <row r="43" spans="4:7" ht="12.75">
      <c r="D43" s="56"/>
      <c r="E43" s="57"/>
      <c r="F43" s="56"/>
      <c r="G43" s="57"/>
    </row>
    <row r="44" spans="2:7" ht="12.75">
      <c r="B44" s="3" t="s">
        <v>36</v>
      </c>
      <c r="C44" s="1" t="s">
        <v>117</v>
      </c>
      <c r="D44" s="56">
        <f>+D39</f>
        <v>5</v>
      </c>
      <c r="E44" s="56">
        <f>+E39</f>
        <v>-1189</v>
      </c>
      <c r="F44" s="56">
        <f>+F39</f>
        <v>5</v>
      </c>
      <c r="G44" s="56">
        <f>+G39</f>
        <v>-1189</v>
      </c>
    </row>
    <row r="45" spans="3:7" ht="12.75">
      <c r="C45" s="1" t="s">
        <v>180</v>
      </c>
      <c r="D45" s="56"/>
      <c r="E45" s="57"/>
      <c r="F45" s="56"/>
      <c r="G45" s="57"/>
    </row>
    <row r="46" spans="4:7" ht="12.75">
      <c r="D46" s="56"/>
      <c r="E46" s="57"/>
      <c r="F46" s="56"/>
      <c r="G46" s="57"/>
    </row>
    <row r="47" spans="3:7" ht="12.75">
      <c r="C47" s="1" t="s">
        <v>40</v>
      </c>
      <c r="D47" s="56"/>
      <c r="E47" s="57"/>
      <c r="F47" s="56"/>
      <c r="G47" s="57"/>
    </row>
    <row r="48" spans="4:7" ht="12.75">
      <c r="D48" s="56"/>
      <c r="E48" s="57"/>
      <c r="F48" s="56"/>
      <c r="G48" s="57"/>
    </row>
    <row r="49" spans="2:7" ht="12.75">
      <c r="B49" s="3" t="s">
        <v>37</v>
      </c>
      <c r="C49" s="1" t="s">
        <v>118</v>
      </c>
      <c r="D49" s="61">
        <v>0</v>
      </c>
      <c r="E49" s="62">
        <v>0</v>
      </c>
      <c r="F49" s="61">
        <v>0</v>
      </c>
      <c r="G49" s="62">
        <v>0</v>
      </c>
    </row>
    <row r="50" spans="4:7" ht="12.75">
      <c r="D50" s="56"/>
      <c r="E50" s="57"/>
      <c r="F50" s="56"/>
      <c r="G50" s="57"/>
    </row>
    <row r="51" spans="4:7" ht="12.75">
      <c r="D51" s="13"/>
      <c r="E51" s="57"/>
      <c r="F51" s="56"/>
      <c r="G51" s="57"/>
    </row>
    <row r="52" spans="5:7" ht="12.75">
      <c r="E52" s="48"/>
      <c r="G52" s="48"/>
    </row>
    <row r="53" ht="13.5" thickBot="1"/>
    <row r="54" spans="4:7" ht="12.75">
      <c r="D54" s="142" t="s">
        <v>2</v>
      </c>
      <c r="E54" s="143"/>
      <c r="F54" s="144" t="s">
        <v>3</v>
      </c>
      <c r="G54" s="145"/>
    </row>
    <row r="55" spans="4:7" ht="12.75">
      <c r="D55" s="16" t="s">
        <v>12</v>
      </c>
      <c r="E55" s="6" t="s">
        <v>5</v>
      </c>
      <c r="F55" s="6" t="s">
        <v>4</v>
      </c>
      <c r="G55" s="17" t="s">
        <v>5</v>
      </c>
    </row>
    <row r="56" spans="4:7" ht="12.75">
      <c r="D56" s="18" t="s">
        <v>9</v>
      </c>
      <c r="E56" s="5" t="s">
        <v>6</v>
      </c>
      <c r="F56" s="5" t="s">
        <v>9</v>
      </c>
      <c r="G56" s="19" t="s">
        <v>9</v>
      </c>
    </row>
    <row r="57" spans="4:7" ht="12.75">
      <c r="D57" s="18" t="s">
        <v>8</v>
      </c>
      <c r="E57" s="5" t="s">
        <v>7</v>
      </c>
      <c r="F57" s="5" t="s">
        <v>10</v>
      </c>
      <c r="G57" s="19" t="s">
        <v>7</v>
      </c>
    </row>
    <row r="58" spans="4:7" ht="12.75">
      <c r="D58" s="18"/>
      <c r="E58" s="5" t="s">
        <v>8</v>
      </c>
      <c r="F58" s="5"/>
      <c r="G58" s="19" t="s">
        <v>11</v>
      </c>
    </row>
    <row r="59" spans="4:7" ht="12.75">
      <c r="D59" s="76" t="s">
        <v>242</v>
      </c>
      <c r="E59" s="78" t="s">
        <v>243</v>
      </c>
      <c r="F59" s="77" t="s">
        <v>242</v>
      </c>
      <c r="G59" s="79" t="s">
        <v>243</v>
      </c>
    </row>
    <row r="60" spans="4:7" ht="13.5" thickBot="1">
      <c r="D60" s="20" t="s">
        <v>13</v>
      </c>
      <c r="E60" s="21" t="s">
        <v>13</v>
      </c>
      <c r="F60" s="21" t="s">
        <v>13</v>
      </c>
      <c r="G60" s="22" t="s">
        <v>13</v>
      </c>
    </row>
    <row r="61" spans="4:7" ht="12.75">
      <c r="D61" s="23"/>
      <c r="E61" s="14"/>
      <c r="F61" s="23"/>
      <c r="G61" s="14"/>
    </row>
    <row r="62" spans="2:7" ht="12.75">
      <c r="B62" s="3" t="s">
        <v>38</v>
      </c>
      <c r="C62" s="1" t="s">
        <v>119</v>
      </c>
      <c r="D62" s="56">
        <f>+D44</f>
        <v>5</v>
      </c>
      <c r="E62" s="56">
        <f>+E44</f>
        <v>-1189</v>
      </c>
      <c r="F62" s="56">
        <f>+F44</f>
        <v>5</v>
      </c>
      <c r="G62" s="56">
        <f>+G44</f>
        <v>-1189</v>
      </c>
    </row>
    <row r="63" spans="3:7" ht="12.75">
      <c r="C63" s="1" t="s">
        <v>120</v>
      </c>
      <c r="D63" s="56"/>
      <c r="E63" s="57"/>
      <c r="F63" s="56"/>
      <c r="G63" s="57"/>
    </row>
    <row r="64" spans="4:7" ht="12.75">
      <c r="D64" s="56"/>
      <c r="E64" s="57"/>
      <c r="F64" s="56"/>
      <c r="G64" s="57"/>
    </row>
    <row r="65" spans="2:7" ht="12.75">
      <c r="B65" s="3" t="s">
        <v>39</v>
      </c>
      <c r="C65" s="1" t="s">
        <v>41</v>
      </c>
      <c r="D65" s="56"/>
      <c r="E65" s="57"/>
      <c r="F65" s="56"/>
      <c r="G65" s="57"/>
    </row>
    <row r="66" spans="3:7" ht="12.75">
      <c r="C66" s="1" t="s">
        <v>42</v>
      </c>
      <c r="D66" s="56"/>
      <c r="E66" s="57"/>
      <c r="F66" s="56"/>
      <c r="G66" s="57"/>
    </row>
    <row r="67" spans="3:7" ht="12.75">
      <c r="C67" s="1" t="s">
        <v>43</v>
      </c>
      <c r="D67" s="56"/>
      <c r="E67" s="57"/>
      <c r="F67" s="56"/>
      <c r="G67" s="57"/>
    </row>
    <row r="68" spans="3:7" ht="12.75">
      <c r="C68" s="1" t="s">
        <v>44</v>
      </c>
      <c r="D68" s="56"/>
      <c r="E68" s="57"/>
      <c r="F68" s="56"/>
      <c r="G68" s="57"/>
    </row>
    <row r="69" spans="4:7" ht="12.75">
      <c r="D69" s="56"/>
      <c r="E69" s="57"/>
      <c r="F69" s="56"/>
      <c r="G69" s="57"/>
    </row>
    <row r="70" spans="2:7" ht="12.75">
      <c r="B70" s="3" t="s">
        <v>123</v>
      </c>
      <c r="C70" s="1" t="s">
        <v>121</v>
      </c>
      <c r="D70" s="86">
        <f>+D62</f>
        <v>5</v>
      </c>
      <c r="E70" s="86">
        <f>+E62</f>
        <v>-1189</v>
      </c>
      <c r="F70" s="86">
        <f>+F62</f>
        <v>5</v>
      </c>
      <c r="G70" s="86">
        <f>+G62</f>
        <v>-1189</v>
      </c>
    </row>
    <row r="71" spans="3:7" ht="13.5" thickBot="1">
      <c r="C71" s="1" t="s">
        <v>122</v>
      </c>
      <c r="D71" s="134"/>
      <c r="E71" s="87"/>
      <c r="F71" s="134"/>
      <c r="G71" s="87"/>
    </row>
    <row r="72" spans="4:7" ht="12.75">
      <c r="D72" s="56"/>
      <c r="E72" s="57"/>
      <c r="F72" s="56"/>
      <c r="G72" s="57"/>
    </row>
    <row r="73" spans="1:7" ht="12.75">
      <c r="A73" s="1">
        <v>3</v>
      </c>
      <c r="B73" s="1" t="s">
        <v>124</v>
      </c>
      <c r="D73" s="56"/>
      <c r="E73" s="57"/>
      <c r="F73" s="56"/>
      <c r="G73" s="57"/>
    </row>
    <row r="74" spans="2:7" ht="12.75">
      <c r="B74" s="1" t="s">
        <v>45</v>
      </c>
      <c r="D74" s="56"/>
      <c r="E74" s="57"/>
      <c r="F74" s="56"/>
      <c r="G74" s="57"/>
    </row>
    <row r="75" spans="2:7" ht="12.75">
      <c r="B75" s="1" t="s">
        <v>46</v>
      </c>
      <c r="D75" s="56"/>
      <c r="E75" s="57"/>
      <c r="F75" s="56"/>
      <c r="G75" s="57"/>
    </row>
    <row r="76" spans="4:7" ht="12.75">
      <c r="D76" s="56"/>
      <c r="E76" s="57"/>
      <c r="F76" s="56"/>
      <c r="G76" s="57"/>
    </row>
    <row r="77" spans="3:7" ht="13.5" thickBot="1">
      <c r="C77" s="1" t="s">
        <v>125</v>
      </c>
      <c r="D77" s="91">
        <f>+D70*100000/D79</f>
        <v>0.010203040506070809</v>
      </c>
      <c r="E77" s="136">
        <f>+E70*100000/E79</f>
        <v>-2.4262830323436386</v>
      </c>
      <c r="F77" s="91">
        <f>+F70*100000/F79</f>
        <v>0.010203040506070809</v>
      </c>
      <c r="G77" s="136">
        <f>+G70*100000/G79</f>
        <v>-2.4262830323436386</v>
      </c>
    </row>
    <row r="78" spans="4:7" ht="12.75">
      <c r="D78" s="135"/>
      <c r="E78" s="57"/>
      <c r="F78" s="135"/>
      <c r="G78" s="84"/>
    </row>
    <row r="79" spans="3:7" ht="12.75">
      <c r="C79" s="1" t="s">
        <v>104</v>
      </c>
      <c r="D79" s="57">
        <v>49005000</v>
      </c>
      <c r="E79" s="57">
        <v>49005000</v>
      </c>
      <c r="F79" s="57">
        <v>49005000</v>
      </c>
      <c r="G79" s="57">
        <v>49005000</v>
      </c>
    </row>
    <row r="80" spans="4:7" ht="12.75">
      <c r="D80" s="57"/>
      <c r="E80" s="57"/>
      <c r="F80" s="57"/>
      <c r="G80" s="57"/>
    </row>
    <row r="81" spans="4:7" ht="12.75">
      <c r="D81" s="56"/>
      <c r="E81" s="57"/>
      <c r="F81" s="56"/>
      <c r="G81" s="84"/>
    </row>
    <row r="82" spans="3:7" ht="13.5" thickBot="1">
      <c r="C82" s="1" t="s">
        <v>126</v>
      </c>
      <c r="D82" s="88" t="s">
        <v>103</v>
      </c>
      <c r="E82" s="88" t="s">
        <v>103</v>
      </c>
      <c r="F82" s="88" t="s">
        <v>103</v>
      </c>
      <c r="G82" s="88" t="s">
        <v>103</v>
      </c>
    </row>
    <row r="83" spans="4:7" ht="12.75">
      <c r="D83" s="56"/>
      <c r="E83" s="57"/>
      <c r="F83" s="56"/>
      <c r="G83" s="84"/>
    </row>
    <row r="84" spans="4:7" ht="12.75">
      <c r="D84" s="13"/>
      <c r="E84" s="57"/>
      <c r="F84" s="13"/>
      <c r="G84" s="57"/>
    </row>
    <row r="85" spans="4:7" ht="12.75">
      <c r="D85" s="13"/>
      <c r="E85" s="57"/>
      <c r="F85" s="13"/>
      <c r="G85" s="84"/>
    </row>
    <row r="86" spans="4:7" ht="12.75">
      <c r="D86" s="8"/>
      <c r="G86" s="89"/>
    </row>
    <row r="87" spans="3:7" ht="12.75">
      <c r="C87" s="46" t="s">
        <v>176</v>
      </c>
      <c r="G87" s="89"/>
    </row>
    <row r="88" spans="3:7" ht="12.75">
      <c r="C88" s="1" t="s">
        <v>177</v>
      </c>
      <c r="G88" s="89"/>
    </row>
    <row r="89" spans="3:7" ht="12.75">
      <c r="C89" s="1" t="s">
        <v>178</v>
      </c>
      <c r="G89" s="89"/>
    </row>
    <row r="90" ht="12.75">
      <c r="G90" s="89"/>
    </row>
    <row r="91" ht="12.75">
      <c r="G91" s="89"/>
    </row>
    <row r="92" ht="12.75">
      <c r="G92" s="89"/>
    </row>
    <row r="93" ht="12.75">
      <c r="G93" s="89"/>
    </row>
    <row r="94" ht="12.75">
      <c r="G94" s="89"/>
    </row>
    <row r="95" ht="12.75">
      <c r="G95" s="89"/>
    </row>
    <row r="96" ht="12.75">
      <c r="G96" s="89"/>
    </row>
    <row r="97" ht="12.75">
      <c r="G97" s="89"/>
    </row>
    <row r="98" ht="12.75">
      <c r="G98" s="89"/>
    </row>
    <row r="99" ht="12.75">
      <c r="G99" s="89"/>
    </row>
    <row r="100" ht="12.75">
      <c r="G100" s="89"/>
    </row>
    <row r="101" ht="12.75">
      <c r="G101" s="89"/>
    </row>
    <row r="102" ht="12.75">
      <c r="G102" s="89"/>
    </row>
    <row r="103" ht="12.75">
      <c r="G103" s="89"/>
    </row>
    <row r="104" ht="12.75">
      <c r="G104" s="89"/>
    </row>
    <row r="105" ht="12.75">
      <c r="G105" s="89"/>
    </row>
    <row r="106" ht="12.75">
      <c r="G106" s="89"/>
    </row>
    <row r="107" ht="12.75">
      <c r="G107" s="89"/>
    </row>
    <row r="108" ht="12.75">
      <c r="G108" s="89"/>
    </row>
  </sheetData>
  <mergeCells count="4">
    <mergeCell ref="D9:E9"/>
    <mergeCell ref="F9:G9"/>
    <mergeCell ref="D54:E54"/>
    <mergeCell ref="F54:G54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C1">
      <selection activeCell="F7" sqref="F7"/>
    </sheetView>
  </sheetViews>
  <sheetFormatPr defaultColWidth="9.140625" defaultRowHeight="12.75"/>
  <cols>
    <col min="1" max="1" width="2.00390625" style="35" customWidth="1"/>
    <col min="2" max="2" width="2.57421875" style="34" customWidth="1"/>
    <col min="3" max="3" width="4.8515625" style="35" customWidth="1"/>
    <col min="4" max="4" width="47.421875" style="35" customWidth="1"/>
    <col min="5" max="6" width="13.7109375" style="35" customWidth="1"/>
    <col min="7" max="16384" width="9.140625" style="35" customWidth="1"/>
  </cols>
  <sheetData>
    <row r="1" ht="12">
      <c r="A1" s="33" t="s">
        <v>0</v>
      </c>
    </row>
    <row r="2" ht="12.75" thickBot="1">
      <c r="A2" s="33" t="s">
        <v>19</v>
      </c>
    </row>
    <row r="3" spans="4:6" ht="12">
      <c r="D3" s="36"/>
      <c r="E3" s="92" t="s">
        <v>20</v>
      </c>
      <c r="F3" s="95" t="s">
        <v>21</v>
      </c>
    </row>
    <row r="4" spans="4:6" ht="12">
      <c r="D4" s="36"/>
      <c r="E4" s="93" t="s">
        <v>12</v>
      </c>
      <c r="F4" s="96" t="s">
        <v>22</v>
      </c>
    </row>
    <row r="5" spans="4:6" ht="12">
      <c r="D5" s="36"/>
      <c r="E5" s="93" t="s">
        <v>8</v>
      </c>
      <c r="F5" s="96" t="s">
        <v>23</v>
      </c>
    </row>
    <row r="6" spans="4:6" ht="12">
      <c r="D6" s="36"/>
      <c r="E6" s="97">
        <v>37346</v>
      </c>
      <c r="F6" s="98">
        <v>37256</v>
      </c>
    </row>
    <row r="7" spans="4:6" ht="12.75" thickBot="1">
      <c r="D7" s="36"/>
      <c r="E7" s="94" t="s">
        <v>13</v>
      </c>
      <c r="F7" s="99" t="s">
        <v>13</v>
      </c>
    </row>
    <row r="8" spans="5:6" ht="12">
      <c r="E8" s="37"/>
      <c r="F8" s="37"/>
    </row>
    <row r="9" spans="2:6" ht="12">
      <c r="B9" s="34">
        <v>1</v>
      </c>
      <c r="C9" s="35" t="s">
        <v>128</v>
      </c>
      <c r="E9" s="38">
        <v>65447</v>
      </c>
      <c r="F9" s="38">
        <v>66065</v>
      </c>
    </row>
    <row r="10" spans="2:6" ht="12">
      <c r="B10" s="34">
        <v>2</v>
      </c>
      <c r="C10" s="35" t="s">
        <v>127</v>
      </c>
      <c r="E10" s="38">
        <v>0</v>
      </c>
      <c r="F10" s="38">
        <v>0</v>
      </c>
    </row>
    <row r="11" spans="2:6" ht="12">
      <c r="B11" s="34">
        <v>3</v>
      </c>
      <c r="C11" s="35" t="s">
        <v>129</v>
      </c>
      <c r="E11" s="38">
        <f>-3191+1724</f>
        <v>-1467</v>
      </c>
      <c r="F11" s="38">
        <v>-1339</v>
      </c>
    </row>
    <row r="12" spans="2:6" ht="12">
      <c r="B12" s="34">
        <v>4</v>
      </c>
      <c r="C12" s="35" t="s">
        <v>130</v>
      </c>
      <c r="E12" s="38"/>
      <c r="F12" s="38">
        <v>0</v>
      </c>
    </row>
    <row r="13" spans="2:6" ht="12">
      <c r="B13" s="34">
        <v>5</v>
      </c>
      <c r="C13" s="35" t="s">
        <v>131</v>
      </c>
      <c r="E13" s="38">
        <v>2705</v>
      </c>
      <c r="F13" s="38">
        <v>2705</v>
      </c>
    </row>
    <row r="14" spans="2:6" ht="12">
      <c r="B14" s="34">
        <v>6</v>
      </c>
      <c r="C14" s="35" t="s">
        <v>132</v>
      </c>
      <c r="E14" s="38">
        <v>0</v>
      </c>
      <c r="F14" s="38">
        <v>0</v>
      </c>
    </row>
    <row r="15" spans="2:6" ht="12">
      <c r="B15" s="34">
        <v>7</v>
      </c>
      <c r="C15" s="35" t="s">
        <v>133</v>
      </c>
      <c r="E15" s="38"/>
      <c r="F15" s="38"/>
    </row>
    <row r="16" spans="2:6" ht="12">
      <c r="B16" s="34">
        <v>8</v>
      </c>
      <c r="C16" s="35" t="s">
        <v>147</v>
      </c>
      <c r="E16" s="38"/>
      <c r="F16" s="38"/>
    </row>
    <row r="17" spans="4:6" ht="12">
      <c r="D17" s="39" t="s">
        <v>134</v>
      </c>
      <c r="E17" s="40">
        <v>13</v>
      </c>
      <c r="F17" s="40">
        <v>29</v>
      </c>
    </row>
    <row r="18" spans="4:6" ht="12">
      <c r="D18" s="39" t="s">
        <v>135</v>
      </c>
      <c r="E18" s="41">
        <v>12441</v>
      </c>
      <c r="F18" s="41">
        <v>10529</v>
      </c>
    </row>
    <row r="19" spans="4:6" ht="12">
      <c r="D19" s="39" t="s">
        <v>136</v>
      </c>
      <c r="E19" s="41" t="s">
        <v>256</v>
      </c>
      <c r="F19" s="41">
        <v>0</v>
      </c>
    </row>
    <row r="20" spans="4:6" ht="12">
      <c r="D20" s="39" t="s">
        <v>24</v>
      </c>
      <c r="E20" s="41">
        <v>384</v>
      </c>
      <c r="F20" s="41">
        <v>119</v>
      </c>
    </row>
    <row r="21" spans="4:6" ht="12">
      <c r="D21" s="39" t="s">
        <v>137</v>
      </c>
      <c r="E21" s="41">
        <v>991</v>
      </c>
      <c r="F21" s="41">
        <v>1792</v>
      </c>
    </row>
    <row r="22" spans="4:6" ht="12">
      <c r="D22" s="39"/>
      <c r="E22" s="42">
        <f>SUM(E17:E21)</f>
        <v>13829</v>
      </c>
      <c r="F22" s="42">
        <f>SUM(F17:F21)</f>
        <v>12469</v>
      </c>
    </row>
    <row r="23" spans="2:6" ht="12">
      <c r="B23" s="34">
        <v>9</v>
      </c>
      <c r="C23" s="35" t="s">
        <v>146</v>
      </c>
      <c r="E23" s="41"/>
      <c r="F23" s="41"/>
    </row>
    <row r="24" spans="4:6" ht="12">
      <c r="D24" s="39" t="s">
        <v>138</v>
      </c>
      <c r="E24" s="41">
        <v>1892</v>
      </c>
      <c r="F24" s="41">
        <v>1824</v>
      </c>
    </row>
    <row r="25" spans="4:6" ht="12">
      <c r="D25" s="39" t="s">
        <v>139</v>
      </c>
      <c r="E25" s="41">
        <f>1700+1950-1284</f>
        <v>2366</v>
      </c>
      <c r="F25" s="41">
        <f>2888</f>
        <v>2888</v>
      </c>
    </row>
    <row r="26" spans="4:6" ht="12">
      <c r="D26" s="39" t="s">
        <v>140</v>
      </c>
      <c r="E26" s="41">
        <f>18406+4701</f>
        <v>23107</v>
      </c>
      <c r="F26" s="41">
        <v>19282</v>
      </c>
    </row>
    <row r="27" spans="4:6" ht="12">
      <c r="D27" s="39" t="s">
        <v>143</v>
      </c>
      <c r="E27" s="41">
        <v>115</v>
      </c>
      <c r="F27" s="41">
        <v>134</v>
      </c>
    </row>
    <row r="28" spans="4:6" ht="12">
      <c r="D28" s="39" t="s">
        <v>141</v>
      </c>
      <c r="E28" s="41"/>
      <c r="F28" s="41">
        <v>0</v>
      </c>
    </row>
    <row r="29" spans="4:6" ht="12">
      <c r="D29" s="39" t="s">
        <v>142</v>
      </c>
      <c r="E29" s="41">
        <v>4703</v>
      </c>
      <c r="F29" s="41">
        <v>4643</v>
      </c>
    </row>
    <row r="30" spans="4:6" ht="12">
      <c r="D30" s="39"/>
      <c r="E30" s="42">
        <f>SUM(E24:E29)</f>
        <v>32183</v>
      </c>
      <c r="F30" s="42">
        <f>SUM(F24:F29)</f>
        <v>28771</v>
      </c>
    </row>
    <row r="31" spans="4:6" ht="12">
      <c r="D31" s="39"/>
      <c r="E31" s="43"/>
      <c r="F31" s="43"/>
    </row>
    <row r="32" spans="5:6" ht="12">
      <c r="E32" s="38"/>
      <c r="F32" s="38"/>
    </row>
    <row r="33" spans="2:6" ht="12">
      <c r="B33" s="34">
        <v>10</v>
      </c>
      <c r="C33" s="35" t="s">
        <v>145</v>
      </c>
      <c r="E33" s="38">
        <f>+E22-E30</f>
        <v>-18354</v>
      </c>
      <c r="F33" s="38">
        <f>+F22-F30</f>
        <v>-16302</v>
      </c>
    </row>
    <row r="34" spans="5:6" ht="12.75" thickBot="1">
      <c r="E34" s="44">
        <f>+E9+E10+E11+E12+E13+E14+E15+E33</f>
        <v>48331</v>
      </c>
      <c r="F34" s="44">
        <f>+F9+F10+F11+F12+F13+F14+F15+F33</f>
        <v>51129</v>
      </c>
    </row>
    <row r="35" spans="2:6" ht="12">
      <c r="B35" s="34">
        <v>11</v>
      </c>
      <c r="C35" s="35" t="s">
        <v>148</v>
      </c>
      <c r="E35" s="38"/>
      <c r="F35" s="38"/>
    </row>
    <row r="36" spans="3:6" ht="12">
      <c r="C36" s="35" t="s">
        <v>149</v>
      </c>
      <c r="E36" s="38">
        <v>49005</v>
      </c>
      <c r="F36" s="38">
        <v>49005</v>
      </c>
    </row>
    <row r="37" spans="3:6" ht="12">
      <c r="C37" s="35" t="s">
        <v>25</v>
      </c>
      <c r="E37" s="38"/>
      <c r="F37" s="38"/>
    </row>
    <row r="38" spans="4:6" ht="12">
      <c r="D38" s="39" t="s">
        <v>150</v>
      </c>
      <c r="E38" s="38">
        <v>13623</v>
      </c>
      <c r="F38" s="38">
        <v>13623</v>
      </c>
    </row>
    <row r="39" spans="4:6" ht="12">
      <c r="D39" s="39" t="s">
        <v>151</v>
      </c>
      <c r="E39" s="38">
        <v>1463</v>
      </c>
      <c r="F39" s="38">
        <v>1463</v>
      </c>
    </row>
    <row r="40" spans="4:6" ht="12">
      <c r="D40" s="39" t="s">
        <v>152</v>
      </c>
      <c r="E40" s="38"/>
      <c r="F40" s="38">
        <v>0</v>
      </c>
    </row>
    <row r="41" spans="4:6" ht="12">
      <c r="D41" s="39" t="s">
        <v>153</v>
      </c>
      <c r="E41" s="38"/>
      <c r="F41" s="38">
        <v>0</v>
      </c>
    </row>
    <row r="42" spans="4:6" ht="12">
      <c r="D42" s="39" t="s">
        <v>154</v>
      </c>
      <c r="E42" s="38">
        <v>-26813</v>
      </c>
      <c r="F42" s="38">
        <v>-26818</v>
      </c>
    </row>
    <row r="43" spans="4:6" ht="12">
      <c r="D43" s="39" t="s">
        <v>26</v>
      </c>
      <c r="E43" s="45">
        <v>0</v>
      </c>
      <c r="F43" s="45"/>
    </row>
    <row r="44" spans="5:6" ht="12">
      <c r="E44" s="38">
        <f>SUM(E36:E43)</f>
        <v>37278</v>
      </c>
      <c r="F44" s="38">
        <f>SUM(F36:F43)</f>
        <v>37273</v>
      </c>
    </row>
    <row r="45" spans="2:6" ht="12">
      <c r="B45" s="34">
        <v>12</v>
      </c>
      <c r="C45" s="35" t="s">
        <v>144</v>
      </c>
      <c r="E45" s="38">
        <v>0</v>
      </c>
      <c r="F45" s="38">
        <v>0</v>
      </c>
    </row>
    <row r="46" spans="2:6" ht="12">
      <c r="B46" s="34">
        <v>13</v>
      </c>
      <c r="C46" s="35" t="s">
        <v>155</v>
      </c>
      <c r="E46" s="38">
        <v>9769</v>
      </c>
      <c r="F46" s="38">
        <f>13856-1283</f>
        <v>12573</v>
      </c>
    </row>
    <row r="47" spans="2:6" ht="12">
      <c r="B47" s="34">
        <v>14</v>
      </c>
      <c r="C47" s="35" t="s">
        <v>156</v>
      </c>
      <c r="E47" s="38">
        <v>1284</v>
      </c>
      <c r="F47" s="38">
        <v>1283</v>
      </c>
    </row>
    <row r="48" spans="2:6" ht="12">
      <c r="B48" s="34">
        <v>15</v>
      </c>
      <c r="C48" s="35" t="s">
        <v>157</v>
      </c>
      <c r="E48" s="38">
        <v>0</v>
      </c>
      <c r="F48" s="38">
        <v>0</v>
      </c>
    </row>
    <row r="49" spans="5:6" ht="12.75" thickBot="1">
      <c r="E49" s="44">
        <f>SUM(E44:E48)</f>
        <v>48331</v>
      </c>
      <c r="F49" s="44">
        <f>SUM(F44:F48)</f>
        <v>51129</v>
      </c>
    </row>
    <row r="50" spans="5:6" ht="12">
      <c r="E50" s="38"/>
      <c r="F50" s="38"/>
    </row>
    <row r="51" spans="2:6" ht="12.75" thickBot="1">
      <c r="B51" s="34">
        <v>16</v>
      </c>
      <c r="C51" s="35" t="s">
        <v>27</v>
      </c>
      <c r="E51" s="75">
        <f>(E44-E13)*100/E36</f>
        <v>70.54994388327722</v>
      </c>
      <c r="F51" s="75">
        <f>(F44-F13)*100/F36</f>
        <v>70.53974084277115</v>
      </c>
    </row>
    <row r="52" spans="5:6" ht="12">
      <c r="E52" s="38"/>
      <c r="F52" s="38"/>
    </row>
    <row r="53" ht="12">
      <c r="C53" s="34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74"/>
  <sheetViews>
    <sheetView workbookViewId="0" topLeftCell="A58">
      <selection activeCell="D76" sqref="D76"/>
    </sheetView>
  </sheetViews>
  <sheetFormatPr defaultColWidth="9.140625" defaultRowHeight="12.75"/>
  <cols>
    <col min="1" max="2" width="2.28125" style="0" customWidth="1"/>
    <col min="3" max="3" width="2.7109375" style="0" customWidth="1"/>
    <col min="4" max="4" width="47.00390625" style="0" customWidth="1"/>
    <col min="5" max="7" width="12.140625" style="0" customWidth="1"/>
    <col min="8" max="10" width="9.140625" style="0" hidden="1" customWidth="1"/>
  </cols>
  <sheetData>
    <row r="1" spans="1:13" ht="12.75">
      <c r="A1" s="28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3" t="s">
        <v>48</v>
      </c>
      <c r="B3" s="2" t="s">
        <v>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"/>
      <c r="B4" s="1"/>
      <c r="C4" s="1" t="s">
        <v>89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/>
      <c r="B5" s="1"/>
      <c r="C5" s="1" t="s">
        <v>171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3">
        <v>2</v>
      </c>
      <c r="B7" s="2" t="s">
        <v>51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3"/>
      <c r="B8" s="2"/>
      <c r="C8" s="1" t="s">
        <v>99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3"/>
      <c r="B9" s="1"/>
      <c r="C9" s="1"/>
      <c r="D9" s="1"/>
      <c r="E9" s="13"/>
      <c r="F9" s="8"/>
      <c r="G9" s="8"/>
      <c r="H9" s="1"/>
      <c r="I9" s="1"/>
      <c r="J9" s="1"/>
      <c r="K9" s="1"/>
      <c r="L9" s="1"/>
      <c r="M9" s="1"/>
    </row>
    <row r="10" spans="1:13" ht="12.75">
      <c r="A10" s="3">
        <v>3</v>
      </c>
      <c r="B10" s="2" t="s">
        <v>53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3"/>
      <c r="B11" s="1"/>
      <c r="C11" s="1" t="s">
        <v>54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3">
        <v>4</v>
      </c>
      <c r="B13" s="2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3"/>
      <c r="B14" s="1"/>
      <c r="C14" s="1" t="s">
        <v>106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3"/>
      <c r="B15" s="1"/>
      <c r="C15" s="1" t="s">
        <v>107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3">
        <v>5</v>
      </c>
      <c r="B17" s="2" t="s">
        <v>158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3"/>
      <c r="B18" s="1"/>
      <c r="C18" s="1" t="s">
        <v>159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3">
        <v>6</v>
      </c>
      <c r="B20" s="2" t="s">
        <v>55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3"/>
      <c r="B21" s="1"/>
      <c r="C21" s="1" t="s">
        <v>100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3">
        <v>7</v>
      </c>
      <c r="B23" s="2" t="s">
        <v>56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3"/>
      <c r="B24" s="1"/>
      <c r="C24" s="1" t="s">
        <v>172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3"/>
      <c r="B25" s="1"/>
      <c r="C25" s="1" t="s">
        <v>173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3">
        <v>8</v>
      </c>
      <c r="B27" s="2" t="s">
        <v>57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3"/>
      <c r="B28" s="1"/>
      <c r="C28" s="1" t="s">
        <v>102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1">
        <v>9</v>
      </c>
      <c r="B30" s="2" t="s">
        <v>160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3"/>
      <c r="B31" s="1"/>
      <c r="C31" s="1" t="s">
        <v>174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3"/>
      <c r="B32" s="1"/>
      <c r="C32" s="1" t="s">
        <v>175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1" t="s">
        <v>58</v>
      </c>
      <c r="B34" s="2" t="s">
        <v>61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 t="s">
        <v>193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3"/>
      <c r="B36" s="1"/>
      <c r="C36" s="1"/>
      <c r="D36" s="1"/>
      <c r="E36" s="1"/>
      <c r="F36" s="9"/>
      <c r="G36" s="9" t="s">
        <v>52</v>
      </c>
      <c r="H36" s="1"/>
      <c r="I36" s="1"/>
      <c r="J36" s="1"/>
      <c r="K36" s="1"/>
      <c r="L36" s="1"/>
      <c r="M36" s="1"/>
    </row>
    <row r="37" spans="1:13" ht="12.75">
      <c r="A37" s="3"/>
      <c r="B37" s="1"/>
      <c r="C37" s="1"/>
      <c r="D37" s="1"/>
      <c r="E37" s="1"/>
      <c r="F37" s="9"/>
      <c r="G37" s="77" t="s">
        <v>194</v>
      </c>
      <c r="H37" s="1"/>
      <c r="I37" s="1"/>
      <c r="J37" s="1"/>
      <c r="K37" s="1"/>
      <c r="L37" s="1"/>
      <c r="M37" s="1"/>
    </row>
    <row r="38" spans="1:13" ht="12.75">
      <c r="A38" s="3"/>
      <c r="B38" s="1"/>
      <c r="C38" s="1"/>
      <c r="D38" s="1"/>
      <c r="E38" s="1"/>
      <c r="F38" s="9"/>
      <c r="G38" s="9" t="s">
        <v>13</v>
      </c>
      <c r="H38" s="1"/>
      <c r="I38" s="1"/>
      <c r="J38" s="1"/>
      <c r="K38" s="1"/>
      <c r="L38" s="1"/>
      <c r="M38" s="1"/>
    </row>
    <row r="39" spans="1:13" ht="12.75">
      <c r="A39" s="3"/>
      <c r="B39" s="1"/>
      <c r="C39" s="1" t="s">
        <v>29</v>
      </c>
      <c r="D39" s="2" t="s">
        <v>62</v>
      </c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3"/>
      <c r="B40" s="1"/>
      <c r="C40" s="1"/>
      <c r="D40" s="1" t="s">
        <v>63</v>
      </c>
      <c r="E40" s="1"/>
      <c r="F40" s="8"/>
      <c r="G40" s="8">
        <v>3561</v>
      </c>
      <c r="H40" s="13"/>
      <c r="I40" s="1"/>
      <c r="J40" s="1"/>
      <c r="K40" s="1"/>
      <c r="L40" s="1"/>
      <c r="M40" s="1"/>
    </row>
    <row r="41" spans="1:13" ht="12.75">
      <c r="A41" s="3"/>
      <c r="B41" s="1"/>
      <c r="C41" s="1"/>
      <c r="D41" s="1" t="s">
        <v>64</v>
      </c>
      <c r="E41" s="1"/>
      <c r="F41" s="8"/>
      <c r="G41" s="8">
        <v>1140</v>
      </c>
      <c r="H41" s="13"/>
      <c r="I41" s="1"/>
      <c r="J41" s="1"/>
      <c r="K41" s="1"/>
      <c r="L41" s="1"/>
      <c r="M41" s="1"/>
    </row>
    <row r="42" spans="1:13" ht="12.75">
      <c r="A42" s="3"/>
      <c r="B42" s="1"/>
      <c r="C42" s="1"/>
      <c r="D42" s="1" t="s">
        <v>65</v>
      </c>
      <c r="E42" s="1"/>
      <c r="F42" s="8"/>
      <c r="G42" s="8">
        <v>7725</v>
      </c>
      <c r="H42" s="13"/>
      <c r="I42" s="1"/>
      <c r="J42" s="1"/>
      <c r="K42" s="1"/>
      <c r="L42" s="1"/>
      <c r="M42" s="1"/>
    </row>
    <row r="43" spans="1:13" ht="12.75">
      <c r="A43" s="3"/>
      <c r="B43" s="1"/>
      <c r="C43" s="1"/>
      <c r="D43" s="1" t="s">
        <v>66</v>
      </c>
      <c r="E43" s="1"/>
      <c r="F43" s="8"/>
      <c r="G43" s="8">
        <v>10742</v>
      </c>
      <c r="H43" s="13"/>
      <c r="I43" s="1"/>
      <c r="J43" s="1"/>
      <c r="K43" s="1"/>
      <c r="L43" s="1"/>
      <c r="M43" s="1"/>
    </row>
    <row r="44" spans="1:13" ht="12.75">
      <c r="A44" s="3"/>
      <c r="B44" s="1"/>
      <c r="C44" s="1"/>
      <c r="D44" s="1" t="s">
        <v>90</v>
      </c>
      <c r="E44" s="1"/>
      <c r="F44" s="8"/>
      <c r="G44" s="8">
        <v>686</v>
      </c>
      <c r="H44" s="13"/>
      <c r="I44" s="1"/>
      <c r="J44" s="1"/>
      <c r="K44" s="1"/>
      <c r="L44" s="1"/>
      <c r="M44" s="1"/>
    </row>
    <row r="45" spans="1:13" ht="13.5" thickBot="1">
      <c r="A45" s="3"/>
      <c r="B45" s="1"/>
      <c r="C45" s="1"/>
      <c r="D45" s="1"/>
      <c r="E45" s="1"/>
      <c r="F45" s="13"/>
      <c r="G45" s="10">
        <f>SUM(G40:G44)</f>
        <v>23854</v>
      </c>
      <c r="H45" s="13"/>
      <c r="I45" s="1"/>
      <c r="J45" s="1"/>
      <c r="K45" s="1"/>
      <c r="L45" s="1"/>
      <c r="M45" s="1"/>
    </row>
    <row r="46" spans="1:13" ht="12.75">
      <c r="A46" s="3"/>
      <c r="B46" s="1"/>
      <c r="C46" s="1"/>
      <c r="D46" s="1"/>
      <c r="E46" s="1"/>
      <c r="F46" s="8"/>
      <c r="G46" s="1"/>
      <c r="H46" s="23"/>
      <c r="I46" s="1"/>
      <c r="J46" s="1"/>
      <c r="K46" s="1"/>
      <c r="L46" s="1"/>
      <c r="M46" s="1"/>
    </row>
    <row r="47" spans="1:13" ht="12.75">
      <c r="A47" s="3"/>
      <c r="B47" s="1"/>
      <c r="C47" s="1" t="s">
        <v>30</v>
      </c>
      <c r="D47" s="2" t="s">
        <v>67</v>
      </c>
      <c r="E47" s="1"/>
      <c r="F47" s="8"/>
      <c r="G47" s="1"/>
      <c r="H47" s="23"/>
      <c r="I47" s="1"/>
      <c r="J47" s="1"/>
      <c r="K47" s="1"/>
      <c r="L47" s="1"/>
      <c r="M47" s="1"/>
    </row>
    <row r="48" spans="1:13" ht="12.75">
      <c r="A48" s="3"/>
      <c r="B48" s="1"/>
      <c r="C48" s="1"/>
      <c r="D48" s="1" t="s">
        <v>63</v>
      </c>
      <c r="E48" s="1"/>
      <c r="F48" s="13"/>
      <c r="G48" s="8">
        <v>8228</v>
      </c>
      <c r="H48" s="13"/>
      <c r="I48" s="1"/>
      <c r="J48" s="1"/>
      <c r="K48" s="1"/>
      <c r="L48" s="1"/>
      <c r="M48" s="1"/>
    </row>
    <row r="49" spans="1:13" ht="12.75">
      <c r="A49" s="3"/>
      <c r="B49" s="1"/>
      <c r="C49" s="1"/>
      <c r="D49" s="1" t="s">
        <v>68</v>
      </c>
      <c r="E49" s="1"/>
      <c r="F49" s="13"/>
      <c r="G49" s="8">
        <v>1770</v>
      </c>
      <c r="H49" s="13"/>
      <c r="I49" s="1"/>
      <c r="J49" s="1"/>
      <c r="K49" s="1"/>
      <c r="L49" s="1"/>
      <c r="M49" s="1"/>
    </row>
    <row r="50" spans="1:13" ht="12.75">
      <c r="A50" s="3"/>
      <c r="B50" s="1"/>
      <c r="C50" s="1"/>
      <c r="D50" s="1" t="s">
        <v>90</v>
      </c>
      <c r="E50" s="1"/>
      <c r="F50" s="13"/>
      <c r="G50" s="8">
        <v>1082</v>
      </c>
      <c r="H50" s="13"/>
      <c r="I50" s="1"/>
      <c r="J50" s="1"/>
      <c r="K50" s="1"/>
      <c r="L50" s="1"/>
      <c r="M50" s="1"/>
    </row>
    <row r="51" spans="1:13" ht="13.5" thickBot="1">
      <c r="A51" s="3"/>
      <c r="B51" s="1"/>
      <c r="C51" s="1"/>
      <c r="D51" s="1"/>
      <c r="E51" s="1"/>
      <c r="F51" s="13"/>
      <c r="G51" s="10">
        <f>SUM(G48:G50)</f>
        <v>11080</v>
      </c>
      <c r="H51" s="13"/>
      <c r="I51" s="1"/>
      <c r="J51" s="1"/>
      <c r="K51" s="1"/>
      <c r="L51" s="1"/>
      <c r="M51" s="1"/>
    </row>
    <row r="52" spans="1:13" ht="12.75">
      <c r="A52" s="3"/>
      <c r="B52" s="1"/>
      <c r="C52" s="1"/>
      <c r="D52" s="1"/>
      <c r="E52" s="1"/>
      <c r="F52" s="13"/>
      <c r="G52" s="13"/>
      <c r="H52" s="23"/>
      <c r="I52" s="1"/>
      <c r="J52" s="1"/>
      <c r="K52" s="1"/>
      <c r="L52" s="1"/>
      <c r="M52" s="1"/>
    </row>
    <row r="53" spans="1:13" ht="12.75">
      <c r="A53" s="3"/>
      <c r="B53" s="1"/>
      <c r="C53" s="1" t="s">
        <v>92</v>
      </c>
      <c r="D53" s="1"/>
      <c r="E53" s="1"/>
      <c r="F53" s="13"/>
      <c r="G53" s="13"/>
      <c r="H53" s="23"/>
      <c r="I53" s="1"/>
      <c r="J53" s="1"/>
      <c r="K53" s="1"/>
      <c r="L53" s="1"/>
      <c r="M53" s="1"/>
    </row>
    <row r="54" spans="1:13" ht="12.75">
      <c r="A54" s="3"/>
      <c r="B54" s="1"/>
      <c r="C54" s="1"/>
      <c r="D54" s="1"/>
      <c r="E54" s="1"/>
      <c r="F54" s="1"/>
      <c r="G54" s="1"/>
      <c r="H54" s="23"/>
      <c r="I54" s="1"/>
      <c r="J54" s="1"/>
      <c r="K54" s="1"/>
      <c r="L54" s="1"/>
      <c r="M54" s="1"/>
    </row>
    <row r="55" spans="1:13" ht="12.75">
      <c r="A55" s="3"/>
      <c r="B55" s="1"/>
      <c r="C55" s="1"/>
      <c r="D55" s="1"/>
      <c r="E55" s="1"/>
      <c r="F55" s="1"/>
      <c r="G55" s="1"/>
      <c r="H55" s="23"/>
      <c r="I55" s="1"/>
      <c r="J55" s="1"/>
      <c r="K55" s="1"/>
      <c r="L55" s="1"/>
      <c r="M55" s="1"/>
    </row>
    <row r="56" spans="1:13" ht="12.75">
      <c r="A56" s="3"/>
      <c r="B56" s="1"/>
      <c r="C56" s="1"/>
      <c r="D56" s="1"/>
      <c r="E56" s="1"/>
      <c r="F56" s="1"/>
      <c r="G56" s="1"/>
      <c r="H56" s="23"/>
      <c r="I56" s="1"/>
      <c r="J56" s="1"/>
      <c r="K56" s="1"/>
      <c r="L56" s="1"/>
      <c r="M56" s="1"/>
    </row>
    <row r="57" spans="1:13" ht="12.75">
      <c r="A57" s="11" t="s">
        <v>59</v>
      </c>
      <c r="B57" s="2" t="s">
        <v>70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/>
      <c r="B58" s="1"/>
      <c r="C58" s="1" t="s">
        <v>96</v>
      </c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1" t="s">
        <v>60</v>
      </c>
      <c r="B60" s="2" t="s">
        <v>72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3"/>
      <c r="B61" s="1"/>
      <c r="C61" s="1" t="s">
        <v>93</v>
      </c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3"/>
      <c r="B62" s="1"/>
      <c r="C62" s="1" t="s">
        <v>94</v>
      </c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1" t="s">
        <v>69</v>
      </c>
      <c r="B64" s="2" t="s">
        <v>74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3"/>
      <c r="B65" s="1"/>
      <c r="C65" s="1" t="s">
        <v>95</v>
      </c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1" t="s">
        <v>71</v>
      </c>
      <c r="B67" s="2" t="s">
        <v>76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3"/>
      <c r="B68" s="1"/>
      <c r="C68" s="1" t="s">
        <v>168</v>
      </c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3"/>
      <c r="B69" s="1"/>
      <c r="C69" s="1"/>
      <c r="D69" s="9"/>
      <c r="E69" s="9"/>
      <c r="F69" s="9" t="s">
        <v>77</v>
      </c>
      <c r="G69" s="9"/>
      <c r="H69" s="9"/>
      <c r="I69" s="9" t="s">
        <v>77</v>
      </c>
      <c r="J69" s="9"/>
      <c r="K69" s="1"/>
      <c r="L69" s="1"/>
      <c r="M69" s="1"/>
    </row>
    <row r="70" spans="1:13" ht="12.75">
      <c r="A70" s="3"/>
      <c r="B70" s="1"/>
      <c r="C70" s="1"/>
      <c r="D70" s="9"/>
      <c r="E70" s="9"/>
      <c r="F70" s="9" t="s">
        <v>78</v>
      </c>
      <c r="G70" s="9" t="s">
        <v>98</v>
      </c>
      <c r="H70" s="9"/>
      <c r="I70" s="9" t="s">
        <v>78</v>
      </c>
      <c r="J70" s="9" t="s">
        <v>98</v>
      </c>
      <c r="K70" s="1"/>
      <c r="L70" s="1"/>
      <c r="M70" s="1"/>
    </row>
    <row r="71" spans="1:13" ht="12.75">
      <c r="A71" s="3"/>
      <c r="B71" s="1"/>
      <c r="C71" s="1"/>
      <c r="D71" s="4"/>
      <c r="E71" s="9" t="s">
        <v>14</v>
      </c>
      <c r="F71" s="9" t="s">
        <v>18</v>
      </c>
      <c r="G71" s="9" t="s">
        <v>97</v>
      </c>
      <c r="H71" s="9" t="s">
        <v>14</v>
      </c>
      <c r="I71" s="9" t="s">
        <v>18</v>
      </c>
      <c r="J71" s="9" t="s">
        <v>97</v>
      </c>
      <c r="K71" s="1"/>
      <c r="L71" s="1"/>
      <c r="M71" s="1"/>
    </row>
    <row r="72" spans="1:13" ht="12.75">
      <c r="A72" s="3"/>
      <c r="B72" s="1"/>
      <c r="C72" s="1"/>
      <c r="D72" s="4"/>
      <c r="E72" s="9" t="s">
        <v>13</v>
      </c>
      <c r="F72" s="9" t="s">
        <v>13</v>
      </c>
      <c r="G72" s="9" t="s">
        <v>13</v>
      </c>
      <c r="H72" s="9" t="s">
        <v>13</v>
      </c>
      <c r="I72" s="9" t="s">
        <v>13</v>
      </c>
      <c r="J72" s="9" t="s">
        <v>13</v>
      </c>
      <c r="K72" s="1"/>
      <c r="L72" s="1"/>
      <c r="M72" s="1"/>
    </row>
    <row r="73" spans="1:13" ht="12.75">
      <c r="A73" s="3"/>
      <c r="B73" s="1"/>
      <c r="C73" s="1"/>
      <c r="D73" s="23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3"/>
      <c r="B74" s="1"/>
      <c r="C74" s="1" t="s">
        <v>101</v>
      </c>
      <c r="D74" s="13"/>
      <c r="E74" s="63">
        <f aca="true" t="shared" si="0" ref="E74:J74">+E78-E76-E75</f>
        <v>14279</v>
      </c>
      <c r="F74" s="63">
        <f t="shared" si="0"/>
        <v>-3776</v>
      </c>
      <c r="G74" s="63">
        <f t="shared" si="0"/>
        <v>80927</v>
      </c>
      <c r="H74" s="8">
        <f t="shared" si="0"/>
        <v>10428</v>
      </c>
      <c r="I74" s="8">
        <f t="shared" si="0"/>
        <v>-3071</v>
      </c>
      <c r="J74" s="8">
        <f t="shared" si="0"/>
        <v>81191</v>
      </c>
      <c r="K74" s="1"/>
      <c r="L74" s="1"/>
      <c r="M74" s="1"/>
    </row>
    <row r="75" spans="1:13" ht="12.75">
      <c r="A75" s="3"/>
      <c r="B75" s="1"/>
      <c r="C75" s="1" t="s">
        <v>79</v>
      </c>
      <c r="D75" s="13"/>
      <c r="E75" s="63">
        <f>896+88</f>
        <v>984</v>
      </c>
      <c r="F75" s="63">
        <v>-374</v>
      </c>
      <c r="G75" s="82">
        <v>194</v>
      </c>
      <c r="H75" s="8">
        <v>964</v>
      </c>
      <c r="I75" s="8">
        <v>-334</v>
      </c>
      <c r="J75" s="8">
        <v>179</v>
      </c>
      <c r="K75" s="1"/>
      <c r="L75" s="1"/>
      <c r="M75" s="1"/>
    </row>
    <row r="76" spans="1:13" ht="12.75">
      <c r="A76" s="3"/>
      <c r="B76" s="1"/>
      <c r="C76" s="1" t="s">
        <v>80</v>
      </c>
      <c r="D76" s="13"/>
      <c r="E76" s="63">
        <v>80</v>
      </c>
      <c r="F76" s="63">
        <v>11</v>
      </c>
      <c r="G76" s="63">
        <v>22</v>
      </c>
      <c r="H76" s="8">
        <v>17</v>
      </c>
      <c r="I76" s="8">
        <v>-32</v>
      </c>
      <c r="J76" s="8">
        <v>12</v>
      </c>
      <c r="K76" s="1"/>
      <c r="L76" s="1"/>
      <c r="M76" s="1"/>
    </row>
    <row r="77" spans="1:13" ht="12.75">
      <c r="A77" s="3"/>
      <c r="B77" s="1"/>
      <c r="C77" s="1"/>
      <c r="D77" s="13"/>
      <c r="E77" s="1"/>
      <c r="F77" s="1"/>
      <c r="G77" s="63"/>
      <c r="H77" s="8"/>
      <c r="I77" s="8"/>
      <c r="J77" s="8"/>
      <c r="K77" s="1"/>
      <c r="L77" s="1"/>
      <c r="M77" s="1"/>
    </row>
    <row r="78" spans="1:13" ht="13.5" thickBot="1">
      <c r="A78" s="3"/>
      <c r="B78" s="1"/>
      <c r="C78" s="1"/>
      <c r="D78" s="13"/>
      <c r="E78" s="81">
        <v>15343</v>
      </c>
      <c r="F78" s="73">
        <f>-4055-84</f>
        <v>-4139</v>
      </c>
      <c r="G78" s="73">
        <v>81143</v>
      </c>
      <c r="H78" s="10">
        <v>11409</v>
      </c>
      <c r="I78" s="10">
        <v>-3437</v>
      </c>
      <c r="J78" s="10">
        <v>81382</v>
      </c>
      <c r="K78" s="1"/>
      <c r="L78" s="1"/>
      <c r="M78" s="1"/>
    </row>
    <row r="79" spans="1:13" ht="12.75">
      <c r="A79" s="3"/>
      <c r="B79" s="1"/>
      <c r="C79" s="1"/>
      <c r="D79" s="13"/>
      <c r="E79" s="72"/>
      <c r="F79" s="72"/>
      <c r="G79" s="72"/>
      <c r="H79" s="1"/>
      <c r="I79" s="1"/>
      <c r="J79" s="1"/>
      <c r="K79" s="1"/>
      <c r="L79" s="1"/>
      <c r="M79" s="1"/>
    </row>
    <row r="80" spans="1:13" ht="12.75">
      <c r="A80" s="3"/>
      <c r="B80" s="1"/>
      <c r="C80" s="1" t="s">
        <v>81</v>
      </c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1" t="s">
        <v>73</v>
      </c>
      <c r="B82" s="2" t="s">
        <v>161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1"/>
      <c r="B83" s="2" t="s">
        <v>162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1"/>
      <c r="B84" s="2"/>
      <c r="C84" s="1" t="s">
        <v>181</v>
      </c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1"/>
      <c r="B85" s="2"/>
      <c r="C85" s="1" t="s">
        <v>162</v>
      </c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1" t="s">
        <v>75</v>
      </c>
      <c r="B87" s="2" t="s">
        <v>163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1"/>
      <c r="B88" s="2"/>
      <c r="C88" s="1" t="s">
        <v>213</v>
      </c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1"/>
      <c r="B89" s="2"/>
      <c r="C89" s="1" t="s">
        <v>214</v>
      </c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1"/>
      <c r="B90" s="2"/>
      <c r="C90" s="1" t="s">
        <v>215</v>
      </c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1"/>
      <c r="B91" s="2"/>
      <c r="C91" s="1" t="s">
        <v>216</v>
      </c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1"/>
      <c r="B92" s="2"/>
      <c r="C92" s="1" t="s">
        <v>217</v>
      </c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1"/>
      <c r="B93" s="2"/>
      <c r="C93" s="1" t="s">
        <v>218</v>
      </c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1"/>
      <c r="B94" s="2"/>
      <c r="C94" s="1" t="s">
        <v>219</v>
      </c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1"/>
      <c r="B95" s="2"/>
      <c r="C95" s="1" t="s">
        <v>220</v>
      </c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1"/>
      <c r="B96" s="2"/>
      <c r="C96" s="1" t="s">
        <v>221</v>
      </c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1"/>
      <c r="B97" s="2"/>
      <c r="C97" s="1" t="s">
        <v>222</v>
      </c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1"/>
      <c r="B99" s="2"/>
      <c r="C99" s="1" t="s">
        <v>237</v>
      </c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1"/>
      <c r="B100" s="2"/>
      <c r="C100" s="1" t="s">
        <v>238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1"/>
      <c r="B101" s="2"/>
      <c r="C101" s="1" t="s">
        <v>223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1"/>
      <c r="B102" s="2"/>
      <c r="C102" s="1" t="s">
        <v>239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1"/>
      <c r="B103" s="2"/>
      <c r="C103" s="1" t="s">
        <v>224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1"/>
      <c r="B105" s="2"/>
      <c r="C105" s="1" t="s">
        <v>201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1"/>
      <c r="B106" s="2"/>
      <c r="C106" s="1" t="s">
        <v>225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1"/>
      <c r="B108" s="2"/>
      <c r="C108" s="1" t="s">
        <v>212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1"/>
      <c r="B109" s="2"/>
      <c r="C109" s="1" t="s">
        <v>226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1"/>
      <c r="B110" s="2"/>
      <c r="C110" s="1" t="s">
        <v>227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1"/>
      <c r="B121" s="2"/>
      <c r="C121" s="1" t="s">
        <v>228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1"/>
      <c r="B122" s="2"/>
      <c r="C122" s="1" t="s">
        <v>229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1"/>
      <c r="B123" s="2"/>
      <c r="C123" s="1" t="s">
        <v>230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1"/>
      <c r="B124" s="2"/>
      <c r="C124" s="1" t="s">
        <v>231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1"/>
      <c r="B125" s="2"/>
      <c r="C125" s="1" t="s">
        <v>232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1"/>
      <c r="B126" s="2"/>
      <c r="C126" s="1" t="s">
        <v>233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1"/>
      <c r="B127" s="2"/>
      <c r="C127" s="1" t="s">
        <v>234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1"/>
      <c r="B129" s="2"/>
      <c r="C129" s="1" t="s">
        <v>185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1"/>
      <c r="B130" s="2"/>
      <c r="C130" s="1" t="s">
        <v>235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1"/>
      <c r="B131" s="2"/>
      <c r="C131" s="1" t="s">
        <v>236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1"/>
      <c r="B132" s="2"/>
      <c r="C132" s="1" t="s">
        <v>192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1"/>
      <c r="B134" s="2"/>
      <c r="C134" s="1" t="s">
        <v>198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1"/>
      <c r="B135" s="2"/>
      <c r="C135" s="1" t="s">
        <v>199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1"/>
      <c r="B136" s="2"/>
      <c r="C136" s="1" t="s">
        <v>200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1"/>
      <c r="B137" s="2"/>
      <c r="C137" s="1" t="s">
        <v>195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1"/>
      <c r="B139" s="2"/>
      <c r="C139" s="1" t="s">
        <v>184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1"/>
      <c r="B140" s="2"/>
      <c r="C140" s="1" t="s">
        <v>196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1"/>
      <c r="B141" s="2"/>
      <c r="C141" s="1" t="s">
        <v>197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1" t="s">
        <v>82</v>
      </c>
      <c r="B144" s="2" t="s">
        <v>164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1"/>
      <c r="B145" s="1"/>
      <c r="C145" s="1" t="s">
        <v>179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1" t="s">
        <v>83</v>
      </c>
      <c r="B147" s="2" t="s">
        <v>165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1"/>
      <c r="B148" s="1"/>
      <c r="C148" s="1" t="s">
        <v>167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1" t="s">
        <v>84</v>
      </c>
      <c r="B150" s="2" t="s">
        <v>85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1"/>
      <c r="B151" s="2"/>
      <c r="C151" s="1" t="s">
        <v>187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1"/>
      <c r="B152" s="2"/>
      <c r="C152" s="1" t="s">
        <v>186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1" t="s">
        <v>86</v>
      </c>
      <c r="B154" s="2" t="s">
        <v>169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3"/>
      <c r="B155" s="2"/>
      <c r="C155" s="1" t="s">
        <v>170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3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1" t="s">
        <v>87</v>
      </c>
      <c r="B157" s="2" t="s">
        <v>88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3"/>
      <c r="B158" s="1"/>
      <c r="C158" s="1" t="s">
        <v>105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3"/>
      <c r="B159" s="1"/>
      <c r="C159" s="49" t="s">
        <v>191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71">
      <selection activeCell="B103" sqref="B103"/>
    </sheetView>
  </sheetViews>
  <sheetFormatPr defaultColWidth="9.140625" defaultRowHeight="12.75"/>
  <cols>
    <col min="1" max="1" width="2.28125" style="3" customWidth="1"/>
    <col min="2" max="2" width="2.28125" style="1" customWidth="1"/>
    <col min="3" max="3" width="2.7109375" style="1" customWidth="1"/>
    <col min="4" max="4" width="47.00390625" style="1" customWidth="1"/>
    <col min="5" max="7" width="12.140625" style="1" customWidth="1"/>
    <col min="8" max="16384" width="9.140625" style="1" customWidth="1"/>
  </cols>
  <sheetData>
    <row r="1" ht="12.75">
      <c r="A1" s="28" t="s">
        <v>49</v>
      </c>
    </row>
    <row r="3" spans="1:2" ht="12.75">
      <c r="A3" s="3" t="s">
        <v>48</v>
      </c>
      <c r="B3" s="2" t="s">
        <v>50</v>
      </c>
    </row>
    <row r="4" ht="12.75">
      <c r="C4" s="1" t="s">
        <v>89</v>
      </c>
    </row>
    <row r="5" ht="12.75">
      <c r="C5" s="1" t="s">
        <v>171</v>
      </c>
    </row>
    <row r="7" spans="1:2" ht="12.75">
      <c r="A7" s="3">
        <v>2</v>
      </c>
      <c r="B7" s="2" t="s">
        <v>51</v>
      </c>
    </row>
    <row r="8" spans="2:3" ht="12.75">
      <c r="B8" s="2"/>
      <c r="C8" s="1" t="s">
        <v>99</v>
      </c>
    </row>
    <row r="9" spans="5:7" ht="12.75">
      <c r="E9" s="13"/>
      <c r="F9" s="8"/>
      <c r="G9" s="8"/>
    </row>
    <row r="10" spans="1:2" ht="12.75">
      <c r="A10" s="3">
        <v>3</v>
      </c>
      <c r="B10" s="2" t="s">
        <v>53</v>
      </c>
    </row>
    <row r="11" ht="12.75">
      <c r="C11" s="1" t="s">
        <v>54</v>
      </c>
    </row>
    <row r="13" spans="1:2" ht="12.75">
      <c r="A13" s="3">
        <v>4</v>
      </c>
      <c r="B13" s="2" t="s">
        <v>18</v>
      </c>
    </row>
    <row r="14" ht="12.75">
      <c r="C14" s="1" t="s">
        <v>106</v>
      </c>
    </row>
    <row r="15" ht="12.75">
      <c r="C15" s="1" t="s">
        <v>107</v>
      </c>
    </row>
    <row r="17" spans="1:2" ht="12.75">
      <c r="A17" s="3">
        <v>5</v>
      </c>
      <c r="B17" s="2" t="s">
        <v>158</v>
      </c>
    </row>
    <row r="18" ht="12.75">
      <c r="C18" s="1" t="s">
        <v>159</v>
      </c>
    </row>
    <row r="20" spans="1:2" ht="12.75">
      <c r="A20" s="3">
        <v>6</v>
      </c>
      <c r="B20" s="2" t="s">
        <v>55</v>
      </c>
    </row>
    <row r="21" ht="12.75">
      <c r="C21" s="1" t="s">
        <v>100</v>
      </c>
    </row>
    <row r="23" spans="1:2" ht="12.75">
      <c r="A23" s="3">
        <v>7</v>
      </c>
      <c r="B23" s="2" t="s">
        <v>56</v>
      </c>
    </row>
    <row r="24" ht="12.75">
      <c r="C24" s="1" t="s">
        <v>172</v>
      </c>
    </row>
    <row r="25" ht="12.75">
      <c r="C25" s="1" t="s">
        <v>173</v>
      </c>
    </row>
    <row r="27" spans="1:2" ht="12.75">
      <c r="A27" s="3">
        <v>8</v>
      </c>
      <c r="B27" s="2" t="s">
        <v>57</v>
      </c>
    </row>
    <row r="28" ht="12.75">
      <c r="C28" s="1" t="s">
        <v>102</v>
      </c>
    </row>
    <row r="30" spans="1:2" ht="12.75">
      <c r="A30" s="11">
        <v>9</v>
      </c>
      <c r="B30" s="2" t="s">
        <v>160</v>
      </c>
    </row>
    <row r="31" ht="12.75">
      <c r="C31" s="1" t="s">
        <v>174</v>
      </c>
    </row>
    <row r="32" ht="12.75">
      <c r="C32" s="1" t="s">
        <v>175</v>
      </c>
    </row>
    <row r="33" spans="1:2" ht="12.75">
      <c r="A33" s="11"/>
      <c r="B33" s="2"/>
    </row>
    <row r="34" spans="1:2" ht="12.75">
      <c r="A34" s="11" t="s">
        <v>58</v>
      </c>
      <c r="B34" s="2" t="s">
        <v>61</v>
      </c>
    </row>
    <row r="35" spans="1:3" ht="12.75">
      <c r="A35" s="1"/>
      <c r="C35" s="1" t="s">
        <v>255</v>
      </c>
    </row>
    <row r="36" spans="6:7" ht="12.75">
      <c r="F36" s="9"/>
      <c r="G36" s="9" t="s">
        <v>52</v>
      </c>
    </row>
    <row r="37" spans="6:7" ht="12.75">
      <c r="F37" s="9"/>
      <c r="G37" s="77" t="s">
        <v>242</v>
      </c>
    </row>
    <row r="38" spans="6:7" ht="12.75">
      <c r="F38" s="9"/>
      <c r="G38" s="9" t="s">
        <v>13</v>
      </c>
    </row>
    <row r="39" spans="3:4" ht="12.75">
      <c r="C39" s="1" t="s">
        <v>29</v>
      </c>
      <c r="D39" s="2" t="s">
        <v>62</v>
      </c>
    </row>
    <row r="40" spans="4:7" ht="12.75">
      <c r="D40" s="1" t="s">
        <v>63</v>
      </c>
      <c r="F40" s="8"/>
      <c r="G40" s="8">
        <v>3561</v>
      </c>
    </row>
    <row r="41" spans="4:7" ht="12.75">
      <c r="D41" s="1" t="s">
        <v>64</v>
      </c>
      <c r="F41" s="8"/>
      <c r="G41" s="8">
        <v>1140</v>
      </c>
    </row>
    <row r="42" spans="4:7" ht="12.75">
      <c r="D42" s="1" t="s">
        <v>65</v>
      </c>
      <c r="F42" s="8"/>
      <c r="G42" s="8">
        <v>7551</v>
      </c>
    </row>
    <row r="43" spans="4:7" ht="12.75">
      <c r="D43" s="1" t="s">
        <v>66</v>
      </c>
      <c r="F43" s="8"/>
      <c r="G43" s="8">
        <v>10855</v>
      </c>
    </row>
    <row r="44" spans="6:7" ht="13.5" thickBot="1">
      <c r="F44" s="13"/>
      <c r="G44" s="10">
        <f>SUM(G40:G43)</f>
        <v>23107</v>
      </c>
    </row>
    <row r="45" spans="3:6" ht="12.75">
      <c r="C45" s="1" t="s">
        <v>30</v>
      </c>
      <c r="D45" s="2" t="s">
        <v>67</v>
      </c>
      <c r="F45" s="8"/>
    </row>
    <row r="46" spans="4:7" ht="12.75">
      <c r="D46" s="1" t="s">
        <v>63</v>
      </c>
      <c r="F46" s="13"/>
      <c r="G46" s="8">
        <v>8223</v>
      </c>
    </row>
    <row r="47" spans="4:7" ht="12.75">
      <c r="D47" s="1" t="s">
        <v>68</v>
      </c>
      <c r="F47" s="13"/>
      <c r="G47" s="8">
        <v>1546</v>
      </c>
    </row>
    <row r="48" spans="6:7" ht="13.5" thickBot="1">
      <c r="F48" s="13"/>
      <c r="G48" s="10">
        <f>SUM(G46:G47)</f>
        <v>9769</v>
      </c>
    </row>
    <row r="49" spans="6:7" ht="12.75">
      <c r="F49" s="13"/>
      <c r="G49" s="13"/>
    </row>
    <row r="50" spans="3:7" ht="12.75">
      <c r="C50" s="1" t="s">
        <v>92</v>
      </c>
      <c r="F50" s="13"/>
      <c r="G50" s="13"/>
    </row>
    <row r="52" spans="1:2" ht="12.75">
      <c r="A52" s="11" t="s">
        <v>59</v>
      </c>
      <c r="B52" s="2" t="s">
        <v>70</v>
      </c>
    </row>
    <row r="53" ht="12.75">
      <c r="C53" s="1" t="s">
        <v>96</v>
      </c>
    </row>
    <row r="55" spans="1:2" ht="12.75">
      <c r="A55" s="11" t="s">
        <v>60</v>
      </c>
      <c r="B55" s="2" t="s">
        <v>72</v>
      </c>
    </row>
    <row r="56" ht="12.75">
      <c r="C56" s="1" t="s">
        <v>93</v>
      </c>
    </row>
    <row r="57" ht="12.75">
      <c r="C57" s="1" t="s">
        <v>94</v>
      </c>
    </row>
    <row r="58" spans="1:2" ht="12.75">
      <c r="A58" s="11"/>
      <c r="B58" s="2"/>
    </row>
    <row r="59" spans="1:2" ht="12.75">
      <c r="A59" s="11" t="s">
        <v>69</v>
      </c>
      <c r="B59" s="2" t="s">
        <v>74</v>
      </c>
    </row>
    <row r="60" ht="12.75">
      <c r="C60" s="1" t="s">
        <v>95</v>
      </c>
    </row>
    <row r="62" spans="1:2" ht="12.75">
      <c r="A62" s="11" t="s">
        <v>71</v>
      </c>
      <c r="B62" s="2" t="s">
        <v>76</v>
      </c>
    </row>
    <row r="63" ht="12.75">
      <c r="C63" s="1" t="s">
        <v>168</v>
      </c>
    </row>
    <row r="64" spans="4:7" ht="12.75">
      <c r="D64" s="9"/>
      <c r="E64" s="9"/>
      <c r="F64" s="9" t="s">
        <v>77</v>
      </c>
      <c r="G64" s="9"/>
    </row>
    <row r="65" spans="4:7" ht="12.75">
      <c r="D65" s="9"/>
      <c r="E65" s="9"/>
      <c r="F65" s="9" t="s">
        <v>78</v>
      </c>
      <c r="G65" s="9" t="s">
        <v>98</v>
      </c>
    </row>
    <row r="66" spans="4:7" ht="12.75">
      <c r="D66" s="4"/>
      <c r="E66" s="9" t="s">
        <v>14</v>
      </c>
      <c r="F66" s="9" t="s">
        <v>18</v>
      </c>
      <c r="G66" s="9" t="s">
        <v>97</v>
      </c>
    </row>
    <row r="67" spans="4:7" ht="12.75">
      <c r="D67" s="4"/>
      <c r="E67" s="9" t="s">
        <v>13</v>
      </c>
      <c r="F67" s="9" t="s">
        <v>13</v>
      </c>
      <c r="G67" s="9" t="s">
        <v>13</v>
      </c>
    </row>
    <row r="68" ht="12.75">
      <c r="D68" s="23"/>
    </row>
    <row r="69" spans="3:7" ht="12.75">
      <c r="C69" s="1" t="s">
        <v>101</v>
      </c>
      <c r="D69" s="13"/>
      <c r="E69" s="63">
        <f>+E73-E71-E70</f>
        <v>4802</v>
      </c>
      <c r="F69" s="63">
        <f>+F73-F71-F70</f>
        <v>12</v>
      </c>
      <c r="G69" s="63">
        <f>+G73-G71-G70</f>
        <v>81770</v>
      </c>
    </row>
    <row r="70" spans="3:7" ht="12.75">
      <c r="C70" s="1" t="s">
        <v>79</v>
      </c>
      <c r="D70" s="13"/>
      <c r="E70" s="63">
        <v>7</v>
      </c>
      <c r="F70" s="63">
        <v>-5</v>
      </c>
      <c r="G70" s="82">
        <v>178</v>
      </c>
    </row>
    <row r="71" spans="3:7" ht="12.75">
      <c r="C71" s="1" t="s">
        <v>80</v>
      </c>
      <c r="D71" s="13"/>
      <c r="E71" s="63">
        <v>26</v>
      </c>
      <c r="F71" s="63">
        <v>-2</v>
      </c>
      <c r="G71" s="63">
        <v>33</v>
      </c>
    </row>
    <row r="72" spans="4:7" ht="12.75">
      <c r="D72" s="13"/>
      <c r="G72" s="63"/>
    </row>
    <row r="73" spans="4:7" ht="13.5" thickBot="1">
      <c r="D73" s="13"/>
      <c r="E73" s="90">
        <v>4835</v>
      </c>
      <c r="F73" s="73">
        <v>5</v>
      </c>
      <c r="G73" s="73">
        <v>81981</v>
      </c>
    </row>
    <row r="74" spans="4:7" ht="12.75">
      <c r="D74" s="13"/>
      <c r="E74" s="72"/>
      <c r="F74" s="72"/>
      <c r="G74" s="72"/>
    </row>
    <row r="75" ht="12.75">
      <c r="C75" s="1" t="s">
        <v>81</v>
      </c>
    </row>
    <row r="77" spans="1:2" ht="12.75">
      <c r="A77" s="11" t="s">
        <v>73</v>
      </c>
      <c r="B77" s="2" t="s">
        <v>161</v>
      </c>
    </row>
    <row r="78" spans="1:2" ht="12.75">
      <c r="A78" s="11"/>
      <c r="B78" s="2" t="s">
        <v>162</v>
      </c>
    </row>
    <row r="79" spans="1:3" ht="12.75">
      <c r="A79" s="11"/>
      <c r="B79" s="2"/>
      <c r="C79" s="1" t="s">
        <v>276</v>
      </c>
    </row>
    <row r="80" spans="1:3" ht="12.75">
      <c r="A80" s="11"/>
      <c r="B80" s="2"/>
      <c r="C80" s="1" t="s">
        <v>251</v>
      </c>
    </row>
    <row r="81" spans="1:3" ht="12.75">
      <c r="A81" s="11"/>
      <c r="B81" s="2"/>
      <c r="C81" s="1" t="s">
        <v>250</v>
      </c>
    </row>
    <row r="82" spans="1:2" ht="12.75">
      <c r="A82" s="11"/>
      <c r="B82" s="2"/>
    </row>
    <row r="83" spans="1:2" ht="12.75">
      <c r="A83" s="11" t="s">
        <v>75</v>
      </c>
      <c r="B83" s="2" t="s">
        <v>163</v>
      </c>
    </row>
    <row r="84" spans="1:3" ht="12.75">
      <c r="A84" s="11"/>
      <c r="B84" s="2"/>
      <c r="C84" s="1" t="s">
        <v>297</v>
      </c>
    </row>
    <row r="85" spans="1:3" ht="12.75">
      <c r="A85" s="11"/>
      <c r="B85" s="2"/>
      <c r="C85" s="1" t="s">
        <v>278</v>
      </c>
    </row>
    <row r="86" spans="1:3" ht="12.75">
      <c r="A86" s="11"/>
      <c r="B86" s="2"/>
      <c r="C86" s="1" t="s">
        <v>277</v>
      </c>
    </row>
    <row r="87" spans="1:2" ht="12.75">
      <c r="A87" s="11"/>
      <c r="B87" s="2"/>
    </row>
    <row r="88" spans="1:3" ht="12.75">
      <c r="A88" s="11"/>
      <c r="B88" s="2"/>
      <c r="C88" s="1" t="s">
        <v>252</v>
      </c>
    </row>
    <row r="89" spans="1:3" ht="12.75">
      <c r="A89" s="11"/>
      <c r="B89" s="2"/>
      <c r="C89" s="1" t="s">
        <v>253</v>
      </c>
    </row>
    <row r="90" spans="1:2" ht="12.75">
      <c r="A90" s="11"/>
      <c r="B90" s="2"/>
    </row>
    <row r="91" spans="1:2" ht="12.75">
      <c r="A91" s="11" t="s">
        <v>82</v>
      </c>
      <c r="B91" s="2" t="s">
        <v>164</v>
      </c>
    </row>
    <row r="92" spans="1:3" ht="12.75">
      <c r="A92" s="11"/>
      <c r="C92" s="1" t="s">
        <v>179</v>
      </c>
    </row>
    <row r="93" ht="12.75">
      <c r="A93" s="11"/>
    </row>
    <row r="94" spans="1:2" ht="12.75">
      <c r="A94" s="11" t="s">
        <v>83</v>
      </c>
      <c r="B94" s="2" t="s">
        <v>165</v>
      </c>
    </row>
    <row r="95" spans="1:3" ht="12.75">
      <c r="A95" s="11"/>
      <c r="C95" s="1" t="s">
        <v>167</v>
      </c>
    </row>
    <row r="96" ht="12.75">
      <c r="A96" s="11"/>
    </row>
    <row r="97" spans="1:2" ht="12.75">
      <c r="A97" s="11" t="s">
        <v>84</v>
      </c>
      <c r="B97" s="2" t="s">
        <v>85</v>
      </c>
    </row>
    <row r="98" spans="1:3" ht="12.75">
      <c r="A98" s="11"/>
      <c r="B98" s="2"/>
      <c r="C98" s="1" t="s">
        <v>249</v>
      </c>
    </row>
    <row r="99" spans="1:3" ht="12.75">
      <c r="A99" s="11"/>
      <c r="B99" s="2"/>
      <c r="C99" s="1" t="s">
        <v>298</v>
      </c>
    </row>
    <row r="100" ht="12.75">
      <c r="A100" s="11"/>
    </row>
    <row r="101" spans="1:2" ht="12.75">
      <c r="A101" s="11" t="s">
        <v>86</v>
      </c>
      <c r="B101" s="2" t="s">
        <v>169</v>
      </c>
    </row>
    <row r="102" spans="2:3" ht="12.75">
      <c r="B102" s="2"/>
      <c r="C102" s="1" t="s">
        <v>170</v>
      </c>
    </row>
    <row r="103" ht="12.75">
      <c r="B103" s="2"/>
    </row>
    <row r="104" spans="1:2" ht="12.75">
      <c r="A104" s="11" t="s">
        <v>87</v>
      </c>
      <c r="B104" s="2" t="s">
        <v>88</v>
      </c>
    </row>
    <row r="105" ht="12.75">
      <c r="C105" s="1" t="s">
        <v>105</v>
      </c>
    </row>
    <row r="106" ht="12.75">
      <c r="C106" s="49" t="s">
        <v>254</v>
      </c>
    </row>
  </sheetData>
  <printOptions/>
  <pageMargins left="0.5" right="0" top="0.5" bottom="0.25" header="0" footer="0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Tamadam Bonded Warehouse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Tamadam Bonded Warehouse Bhd</dc:creator>
  <cp:keywords/>
  <dc:description/>
  <cp:lastModifiedBy>Tamadam</cp:lastModifiedBy>
  <cp:lastPrinted>2002-05-29T05:29:51Z</cp:lastPrinted>
  <dcterms:created xsi:type="dcterms:W3CDTF">1999-11-03T02:20:44Z</dcterms:created>
  <dcterms:modified xsi:type="dcterms:W3CDTF">2002-05-31T03:40:39Z</dcterms:modified>
  <cp:category/>
  <cp:version/>
  <cp:contentType/>
  <cp:contentStatus/>
</cp:coreProperties>
</file>